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366B72D-DF81-4A73-A9DF-C5BA57783678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tuần 1.01" sheetId="1" r:id="rId1"/>
    <sheet name="tuần 2.11" sheetId="11" r:id="rId2"/>
    <sheet name="tuần 3.11" sheetId="12" r:id="rId3"/>
    <sheet name="tuan 4.11" sheetId="3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4" i="33" l="1"/>
  <c r="H143" i="33"/>
  <c r="H142" i="33"/>
  <c r="H141" i="33"/>
  <c r="H140" i="33"/>
  <c r="H139" i="33"/>
  <c r="H138" i="33"/>
  <c r="H137" i="33"/>
  <c r="H136" i="33"/>
  <c r="H135" i="33"/>
  <c r="H134" i="33"/>
  <c r="H145" i="33" s="1"/>
  <c r="L148" i="33" s="1"/>
  <c r="L150" i="33" s="1"/>
  <c r="H132" i="33"/>
  <c r="H131" i="33"/>
  <c r="H130" i="33"/>
  <c r="H129" i="33"/>
  <c r="H128" i="33"/>
  <c r="H127" i="33"/>
  <c r="H126" i="33"/>
  <c r="H125" i="33"/>
  <c r="H124" i="33"/>
  <c r="H123" i="33"/>
  <c r="H122" i="33"/>
  <c r="H121" i="33"/>
  <c r="H133" i="33" s="1"/>
  <c r="H120" i="33"/>
  <c r="H118" i="33"/>
  <c r="H117" i="33"/>
  <c r="H116" i="33"/>
  <c r="H115" i="33"/>
  <c r="H114" i="33"/>
  <c r="H113" i="33"/>
  <c r="H112" i="33"/>
  <c r="H111" i="33"/>
  <c r="H110" i="33"/>
  <c r="H109" i="33"/>
  <c r="H108" i="33"/>
  <c r="H107" i="33"/>
  <c r="H119" i="33" s="1"/>
  <c r="H106" i="33"/>
  <c r="H104" i="33"/>
  <c r="H103" i="33"/>
  <c r="H102" i="33"/>
  <c r="H101" i="33"/>
  <c r="H100" i="33"/>
  <c r="H99" i="33"/>
  <c r="H98" i="33"/>
  <c r="H97" i="33"/>
  <c r="H96" i="33"/>
  <c r="H95" i="33"/>
  <c r="H94" i="33"/>
  <c r="H93" i="33"/>
  <c r="H105" i="33" s="1"/>
  <c r="E93" i="33"/>
  <c r="H92" i="33"/>
  <c r="E92" i="33"/>
  <c r="H90" i="33"/>
  <c r="H89" i="33"/>
  <c r="L88" i="33"/>
  <c r="H88" i="33"/>
  <c r="H87" i="33"/>
  <c r="H86" i="33"/>
  <c r="H85" i="33"/>
  <c r="H84" i="33"/>
  <c r="H83" i="33"/>
  <c r="H82" i="33"/>
  <c r="H81" i="33"/>
  <c r="H80" i="33"/>
  <c r="H91" i="33" s="1"/>
  <c r="H79" i="33"/>
  <c r="E79" i="33"/>
  <c r="H78" i="33"/>
  <c r="H76" i="33"/>
  <c r="H75" i="33"/>
  <c r="H74" i="33"/>
  <c r="H73" i="33"/>
  <c r="H72" i="33"/>
  <c r="H71" i="33"/>
  <c r="H70" i="33"/>
  <c r="H69" i="33"/>
  <c r="H68" i="33"/>
  <c r="H67" i="33"/>
  <c r="H66" i="33"/>
  <c r="H65" i="33"/>
  <c r="H64" i="33"/>
  <c r="H63" i="33"/>
  <c r="H77" i="33" s="1"/>
  <c r="H61" i="33"/>
  <c r="H60" i="33"/>
  <c r="H59" i="33"/>
  <c r="H58" i="33"/>
  <c r="H57" i="33"/>
  <c r="H56" i="33"/>
  <c r="H55" i="33"/>
  <c r="H53" i="33"/>
  <c r="H52" i="33"/>
  <c r="H51" i="33"/>
  <c r="H50" i="33"/>
  <c r="H62" i="33" s="1"/>
  <c r="H48" i="33"/>
  <c r="H47" i="33"/>
  <c r="H46" i="33"/>
  <c r="H45" i="33"/>
  <c r="H44" i="33"/>
  <c r="H43" i="33"/>
  <c r="H42" i="33"/>
  <c r="H41" i="33"/>
  <c r="H40" i="33"/>
  <c r="H39" i="33"/>
  <c r="E39" i="33"/>
  <c r="H38" i="33"/>
  <c r="H49" i="33" s="1"/>
  <c r="H37" i="33"/>
  <c r="E37" i="33"/>
  <c r="H36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35" i="33" s="1"/>
  <c r="H20" i="33"/>
  <c r="H19" i="33"/>
  <c r="O18" i="33"/>
  <c r="P18" i="33" s="1"/>
  <c r="L18" i="33" s="1"/>
  <c r="M18" i="33"/>
  <c r="H18" i="33"/>
  <c r="M17" i="33"/>
  <c r="P17" i="33" s="1"/>
  <c r="L17" i="33" s="1"/>
  <c r="H17" i="33"/>
  <c r="P16" i="33"/>
  <c r="L16" i="33" s="1"/>
  <c r="O16" i="33"/>
  <c r="M16" i="33"/>
  <c r="H16" i="33"/>
  <c r="P15" i="33"/>
  <c r="L15" i="33" s="1"/>
  <c r="O15" i="33"/>
  <c r="M15" i="33"/>
  <c r="H15" i="33"/>
  <c r="O14" i="33"/>
  <c r="P14" i="33" s="1"/>
  <c r="L14" i="33" s="1"/>
  <c r="M14" i="33"/>
  <c r="H14" i="33"/>
  <c r="O13" i="33"/>
  <c r="P13" i="33" s="1"/>
  <c r="L13" i="33" s="1"/>
  <c r="M13" i="33"/>
  <c r="H13" i="33"/>
  <c r="O12" i="33"/>
  <c r="P12" i="33" s="1"/>
  <c r="L12" i="33" s="1"/>
  <c r="M12" i="33"/>
  <c r="H12" i="33"/>
  <c r="O11" i="33"/>
  <c r="M11" i="33"/>
  <c r="P11" i="33" s="1"/>
  <c r="L11" i="33" s="1"/>
  <c r="H11" i="33"/>
  <c r="H21" i="33" s="1"/>
  <c r="P10" i="33"/>
  <c r="L10" i="33" s="1"/>
  <c r="O10" i="33"/>
  <c r="M10" i="33"/>
  <c r="H10" i="33"/>
  <c r="P9" i="33"/>
  <c r="L9" i="33" s="1"/>
  <c r="O9" i="33"/>
  <c r="M9" i="33"/>
  <c r="H9" i="33"/>
  <c r="O8" i="33"/>
  <c r="P8" i="33" s="1"/>
  <c r="L8" i="33" s="1"/>
  <c r="M8" i="33"/>
  <c r="H8" i="33"/>
  <c r="H144" i="12"/>
  <c r="H143" i="12"/>
  <c r="H142" i="12"/>
  <c r="H141" i="12"/>
  <c r="H140" i="12"/>
  <c r="H139" i="12"/>
  <c r="H138" i="12"/>
  <c r="H137" i="12"/>
  <c r="H136" i="12"/>
  <c r="H135" i="12"/>
  <c r="H134" i="12"/>
  <c r="H145" i="12" s="1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33" i="12" s="1"/>
  <c r="H120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19" i="12" s="1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105" i="12" s="1"/>
  <c r="E93" i="12"/>
  <c r="H92" i="12"/>
  <c r="E92" i="12"/>
  <c r="H90" i="12"/>
  <c r="H89" i="12"/>
  <c r="L88" i="12"/>
  <c r="H88" i="12"/>
  <c r="H87" i="12"/>
  <c r="H86" i="12"/>
  <c r="H85" i="12"/>
  <c r="H84" i="12"/>
  <c r="H83" i="12"/>
  <c r="H82" i="12"/>
  <c r="H81" i="12"/>
  <c r="H80" i="12"/>
  <c r="H79" i="12"/>
  <c r="H91" i="12" s="1"/>
  <c r="E79" i="12"/>
  <c r="H78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77" i="12" s="1"/>
  <c r="H62" i="12"/>
  <c r="H61" i="12"/>
  <c r="H60" i="12"/>
  <c r="H59" i="12"/>
  <c r="H58" i="12"/>
  <c r="H57" i="12"/>
  <c r="H56" i="12"/>
  <c r="H55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E39" i="12"/>
  <c r="H38" i="12"/>
  <c r="H37" i="12"/>
  <c r="E37" i="12"/>
  <c r="H36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35" i="12" s="1"/>
  <c r="H20" i="12"/>
  <c r="H19" i="12"/>
  <c r="O18" i="12"/>
  <c r="P18" i="12" s="1"/>
  <c r="L18" i="12" s="1"/>
  <c r="M18" i="12"/>
  <c r="H18" i="12"/>
  <c r="P17" i="12"/>
  <c r="M17" i="12"/>
  <c r="L17" i="12"/>
  <c r="H17" i="12"/>
  <c r="O16" i="12"/>
  <c r="P16" i="12" s="1"/>
  <c r="L16" i="12" s="1"/>
  <c r="M16" i="12"/>
  <c r="H16" i="12"/>
  <c r="P15" i="12"/>
  <c r="L15" i="12" s="1"/>
  <c r="O15" i="12"/>
  <c r="M15" i="12"/>
  <c r="H15" i="12"/>
  <c r="O14" i="12"/>
  <c r="P14" i="12" s="1"/>
  <c r="L14" i="12" s="1"/>
  <c r="M14" i="12"/>
  <c r="H14" i="12"/>
  <c r="O13" i="12"/>
  <c r="P13" i="12" s="1"/>
  <c r="L13" i="12" s="1"/>
  <c r="M13" i="12"/>
  <c r="H13" i="12"/>
  <c r="O12" i="12"/>
  <c r="M12" i="12"/>
  <c r="P12" i="12" s="1"/>
  <c r="L12" i="12" s="1"/>
  <c r="H12" i="12"/>
  <c r="P11" i="12"/>
  <c r="O11" i="12"/>
  <c r="M11" i="12"/>
  <c r="L11" i="12"/>
  <c r="H11" i="12"/>
  <c r="H21" i="12" s="1"/>
  <c r="O10" i="12"/>
  <c r="P10" i="12" s="1"/>
  <c r="L10" i="12" s="1"/>
  <c r="M10" i="12"/>
  <c r="H10" i="12"/>
  <c r="P9" i="12"/>
  <c r="L9" i="12" s="1"/>
  <c r="O9" i="12"/>
  <c r="M9" i="12"/>
  <c r="H9" i="12"/>
  <c r="O8" i="12"/>
  <c r="P8" i="12" s="1"/>
  <c r="L8" i="12" s="1"/>
  <c r="M8" i="12"/>
  <c r="H8" i="12"/>
  <c r="L19" i="33" l="1"/>
  <c r="L148" i="12"/>
  <c r="L150" i="12" s="1"/>
  <c r="L19" i="12"/>
  <c r="H144" i="11" l="1"/>
  <c r="H143" i="11"/>
  <c r="H142" i="11"/>
  <c r="H141" i="11"/>
  <c r="H140" i="11"/>
  <c r="H139" i="11"/>
  <c r="H138" i="11"/>
  <c r="H137" i="11"/>
  <c r="H136" i="11"/>
  <c r="H135" i="11"/>
  <c r="H145" i="11" s="1"/>
  <c r="H134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33" i="11" s="1"/>
  <c r="H120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19" i="11" s="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105" i="11" s="1"/>
  <c r="E93" i="11"/>
  <c r="H92" i="11"/>
  <c r="E92" i="11"/>
  <c r="H90" i="11"/>
  <c r="H89" i="11"/>
  <c r="L88" i="11"/>
  <c r="H88" i="11"/>
  <c r="H87" i="11"/>
  <c r="H86" i="11"/>
  <c r="H85" i="11"/>
  <c r="H84" i="11"/>
  <c r="H83" i="11"/>
  <c r="H82" i="11"/>
  <c r="H81" i="11"/>
  <c r="H80" i="11"/>
  <c r="H79" i="11"/>
  <c r="E79" i="11"/>
  <c r="H78" i="11"/>
  <c r="H91" i="11" s="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77" i="11" s="1"/>
  <c r="H63" i="11"/>
  <c r="H61" i="11"/>
  <c r="H60" i="11"/>
  <c r="H59" i="11"/>
  <c r="H58" i="11"/>
  <c r="H57" i="11"/>
  <c r="H56" i="11"/>
  <c r="H55" i="11"/>
  <c r="H53" i="11"/>
  <c r="H52" i="11"/>
  <c r="H51" i="11"/>
  <c r="H62" i="11" s="1"/>
  <c r="H50" i="11"/>
  <c r="H48" i="11"/>
  <c r="H47" i="11"/>
  <c r="H46" i="11"/>
  <c r="H45" i="11"/>
  <c r="H44" i="11"/>
  <c r="H43" i="11"/>
  <c r="H42" i="11"/>
  <c r="H41" i="11"/>
  <c r="H40" i="11"/>
  <c r="H39" i="11"/>
  <c r="E39" i="11"/>
  <c r="H38" i="11"/>
  <c r="H37" i="11"/>
  <c r="E37" i="11"/>
  <c r="H36" i="11"/>
  <c r="H49" i="11" s="1"/>
  <c r="H34" i="11"/>
  <c r="H33" i="11"/>
  <c r="H32" i="11"/>
  <c r="H31" i="11"/>
  <c r="H30" i="11"/>
  <c r="H29" i="11"/>
  <c r="H28" i="11"/>
  <c r="H27" i="11"/>
  <c r="H26" i="11"/>
  <c r="H25" i="11"/>
  <c r="H24" i="11"/>
  <c r="H23" i="11"/>
  <c r="H35" i="11" s="1"/>
  <c r="H22" i="11"/>
  <c r="H20" i="11"/>
  <c r="H19" i="11"/>
  <c r="P18" i="11"/>
  <c r="O18" i="11"/>
  <c r="M18" i="11"/>
  <c r="L18" i="11"/>
  <c r="H18" i="11"/>
  <c r="M17" i="11"/>
  <c r="P17" i="11" s="1"/>
  <c r="L17" i="11" s="1"/>
  <c r="H17" i="11"/>
  <c r="P16" i="11"/>
  <c r="L16" i="11" s="1"/>
  <c r="O16" i="11"/>
  <c r="M16" i="11"/>
  <c r="H16" i="11"/>
  <c r="O15" i="11"/>
  <c r="P15" i="11" s="1"/>
  <c r="L15" i="11" s="1"/>
  <c r="M15" i="11"/>
  <c r="H15" i="11"/>
  <c r="O14" i="11"/>
  <c r="P14" i="11" s="1"/>
  <c r="L14" i="11" s="1"/>
  <c r="M14" i="11"/>
  <c r="H14" i="11"/>
  <c r="P13" i="11"/>
  <c r="O13" i="11"/>
  <c r="M13" i="11"/>
  <c r="L13" i="11"/>
  <c r="H13" i="11"/>
  <c r="O12" i="11"/>
  <c r="P12" i="11" s="1"/>
  <c r="L12" i="11" s="1"/>
  <c r="M12" i="11"/>
  <c r="H12" i="11"/>
  <c r="O11" i="11"/>
  <c r="P11" i="11" s="1"/>
  <c r="L11" i="11" s="1"/>
  <c r="M11" i="11"/>
  <c r="H11" i="11"/>
  <c r="P10" i="11"/>
  <c r="L10" i="11" s="1"/>
  <c r="O10" i="11"/>
  <c r="M10" i="11"/>
  <c r="H10" i="11"/>
  <c r="O9" i="11"/>
  <c r="P9" i="11" s="1"/>
  <c r="L9" i="11" s="1"/>
  <c r="M9" i="11"/>
  <c r="H9" i="11"/>
  <c r="O8" i="11"/>
  <c r="P8" i="11" s="1"/>
  <c r="L8" i="11" s="1"/>
  <c r="L19" i="11" s="1"/>
  <c r="M8" i="11"/>
  <c r="H8" i="11"/>
  <c r="H21" i="11" s="1"/>
  <c r="L13" i="1"/>
  <c r="L19" i="1" s="1"/>
  <c r="L18" i="1"/>
  <c r="L17" i="1"/>
  <c r="L16" i="1"/>
  <c r="L15" i="1"/>
  <c r="L14" i="1"/>
  <c r="L12" i="1"/>
  <c r="L11" i="1"/>
  <c r="L10" i="1"/>
  <c r="L9" i="1"/>
  <c r="L8" i="1"/>
  <c r="H91" i="1"/>
  <c r="H89" i="1"/>
  <c r="H90" i="1"/>
  <c r="L88" i="1"/>
  <c r="O9" i="1"/>
  <c r="M9" i="1"/>
  <c r="H93" i="1"/>
  <c r="H94" i="1"/>
  <c r="H95" i="1"/>
  <c r="H96" i="1"/>
  <c r="H97" i="1"/>
  <c r="H98" i="1"/>
  <c r="H99" i="1"/>
  <c r="H100" i="1"/>
  <c r="H101" i="1"/>
  <c r="H102" i="1"/>
  <c r="H103" i="1"/>
  <c r="H104" i="1"/>
  <c r="H92" i="1"/>
  <c r="O18" i="1"/>
  <c r="M18" i="1"/>
  <c r="O16" i="1"/>
  <c r="O15" i="1"/>
  <c r="O14" i="1"/>
  <c r="O13" i="1"/>
  <c r="O12" i="1"/>
  <c r="O11" i="1"/>
  <c r="O10" i="1"/>
  <c r="O8" i="1"/>
  <c r="M17" i="1"/>
  <c r="M16" i="1"/>
  <c r="P16" i="1" s="1"/>
  <c r="M15" i="1"/>
  <c r="M11" i="1"/>
  <c r="M14" i="1"/>
  <c r="M13" i="1"/>
  <c r="M12" i="1"/>
  <c r="M10" i="1"/>
  <c r="M8" i="1"/>
  <c r="L148" i="11" l="1"/>
  <c r="L150" i="11" s="1"/>
  <c r="P13" i="1"/>
  <c r="P10" i="1"/>
  <c r="P12" i="1"/>
  <c r="P18" i="1"/>
  <c r="P14" i="1"/>
  <c r="P15" i="1"/>
  <c r="P17" i="1"/>
  <c r="P11" i="1"/>
  <c r="P9" i="1"/>
  <c r="P8" i="1"/>
  <c r="H81" i="1" l="1"/>
  <c r="H144" i="1"/>
  <c r="H143" i="1"/>
  <c r="H142" i="1"/>
  <c r="H141" i="1"/>
  <c r="H140" i="1"/>
  <c r="H139" i="1"/>
  <c r="H138" i="1"/>
  <c r="H137" i="1"/>
  <c r="H136" i="1"/>
  <c r="H135" i="1"/>
  <c r="H134" i="1"/>
  <c r="H132" i="1"/>
  <c r="H131" i="1"/>
  <c r="H130" i="1"/>
  <c r="H129" i="1"/>
  <c r="H128" i="1"/>
  <c r="H127" i="1"/>
  <c r="H126" i="1"/>
  <c r="H125" i="1"/>
  <c r="H124" i="1"/>
  <c r="H123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20" i="1"/>
  <c r="H121" i="1"/>
  <c r="H88" i="1"/>
  <c r="H87" i="1"/>
  <c r="H86" i="1"/>
  <c r="H85" i="1"/>
  <c r="H84" i="1"/>
  <c r="H83" i="1"/>
  <c r="H82" i="1"/>
  <c r="E92" i="1"/>
  <c r="E79" i="1"/>
  <c r="E93" i="1"/>
  <c r="H80" i="1"/>
  <c r="H79" i="1"/>
  <c r="H78" i="1"/>
  <c r="H76" i="1"/>
  <c r="H75" i="1"/>
  <c r="H74" i="1"/>
  <c r="H73" i="1"/>
  <c r="H72" i="1"/>
  <c r="H71" i="1"/>
  <c r="H70" i="1"/>
  <c r="H69" i="1"/>
  <c r="H64" i="1"/>
  <c r="H65" i="1"/>
  <c r="H66" i="1"/>
  <c r="H67" i="1"/>
  <c r="H68" i="1"/>
  <c r="H63" i="1"/>
  <c r="H61" i="1"/>
  <c r="H60" i="1"/>
  <c r="H59" i="1"/>
  <c r="H58" i="1"/>
  <c r="H57" i="1"/>
  <c r="H56" i="1"/>
  <c r="H55" i="1"/>
  <c r="H53" i="1"/>
  <c r="H52" i="1"/>
  <c r="H51" i="1"/>
  <c r="H50" i="1"/>
  <c r="H47" i="1"/>
  <c r="H38" i="1"/>
  <c r="H37" i="1"/>
  <c r="H39" i="1"/>
  <c r="H40" i="1"/>
  <c r="H41" i="1"/>
  <c r="H42" i="1"/>
  <c r="H43" i="1"/>
  <c r="H44" i="1"/>
  <c r="H45" i="1"/>
  <c r="H46" i="1"/>
  <c r="H48" i="1"/>
  <c r="H36" i="1"/>
  <c r="H23" i="1"/>
  <c r="H24" i="1"/>
  <c r="H25" i="1"/>
  <c r="H26" i="1"/>
  <c r="H27" i="1"/>
  <c r="H28" i="1"/>
  <c r="H29" i="1"/>
  <c r="H30" i="1"/>
  <c r="H31" i="1"/>
  <c r="H32" i="1"/>
  <c r="H33" i="1"/>
  <c r="H34" i="1"/>
  <c r="H22" i="1"/>
  <c r="H9" i="1"/>
  <c r="H10" i="1"/>
  <c r="H11" i="1"/>
  <c r="H12" i="1"/>
  <c r="H13" i="1"/>
  <c r="H14" i="1"/>
  <c r="H15" i="1"/>
  <c r="H16" i="1"/>
  <c r="H17" i="1"/>
  <c r="H18" i="1"/>
  <c r="H19" i="1"/>
  <c r="H20" i="1"/>
  <c r="H8" i="1"/>
  <c r="H119" i="1" l="1"/>
  <c r="H145" i="1"/>
  <c r="H62" i="1"/>
  <c r="H77" i="1"/>
  <c r="H49" i="1"/>
  <c r="H35" i="1"/>
  <c r="L148" i="1" l="1"/>
  <c r="H122" i="1"/>
  <c r="H133" i="1" s="1"/>
  <c r="E39" i="1"/>
  <c r="E37" i="1"/>
  <c r="H21" i="1"/>
  <c r="H105" i="1" l="1"/>
  <c r="L150" i="1" s="1"/>
</calcChain>
</file>

<file path=xl/sharedStrings.xml><?xml version="1.0" encoding="utf-8"?>
<sst xmlns="http://schemas.openxmlformats.org/spreadsheetml/2006/main" count="1172" uniqueCount="93">
  <si>
    <t>SỞ GIÁO DỤC VÀ ĐÀO TẠO ĐIỆN BIÊN</t>
  </si>
  <si>
    <t>TRƯỜNG  THPT MƯỜNG LUÂN</t>
  </si>
  <si>
    <t>Thứ</t>
  </si>
  <si>
    <t>Ngày/tháng
/năm</t>
  </si>
  <si>
    <t>Bữa ăn</t>
  </si>
  <si>
    <t>Chi tiết thực phẩm</t>
  </si>
  <si>
    <t>ĐVT</t>
  </si>
  <si>
    <t>Đơn giá</t>
  </si>
  <si>
    <t>Số lượng</t>
  </si>
  <si>
    <t>Thành tiền</t>
  </si>
  <si>
    <t>Ghi chú</t>
  </si>
  <si>
    <t xml:space="preserve"> - Thịt lợn (mông vai)</t>
  </si>
  <si>
    <t>Kg</t>
  </si>
  <si>
    <t xml:space="preserve"> - Đậu phụ</t>
  </si>
  <si>
    <t xml:space="preserve"> - Bí đỏ</t>
  </si>
  <si>
    <t xml:space="preserve"> - Cà chua</t>
  </si>
  <si>
    <t xml:space="preserve"> - Chả cá</t>
  </si>
  <si>
    <t xml:space="preserve"> - Trứng</t>
  </si>
  <si>
    <t>Quả</t>
  </si>
  <si>
    <t xml:space="preserve"> - Cải bắp</t>
  </si>
  <si>
    <t>Chai</t>
  </si>
  <si>
    <t>Hành khô</t>
  </si>
  <si>
    <t>Lít</t>
  </si>
  <si>
    <t>NGƯỜI LẬP</t>
  </si>
  <si>
    <t>THỦ TRƯỞNG ĐƠN VỊ</t>
  </si>
  <si>
    <t>Đậu phụ</t>
  </si>
  <si>
    <t>Nước rửa bát</t>
  </si>
  <si>
    <t>THỰC ĐƠN ĂN NỘI TRÚ  NĂM HỌC 2025 - 2026</t>
  </si>
  <si>
    <t xml:space="preserve"> - Mắm</t>
  </si>
  <si>
    <t xml:space="preserve"> - Muối</t>
  </si>
  <si>
    <t xml:space="preserve"> - Dầu ăn</t>
  </si>
  <si>
    <t xml:space="preserve"> - Mỳ chính</t>
  </si>
  <si>
    <t xml:space="preserve"> - Hành khô</t>
  </si>
  <si>
    <t xml:space="preserve"> - Ga</t>
  </si>
  <si>
    <t xml:space="preserve"> - Nước rửa bát</t>
  </si>
  <si>
    <t xml:space="preserve"> - Hành lá</t>
  </si>
  <si>
    <t xml:space="preserve"> - Chả lụa</t>
  </si>
  <si>
    <t xml:space="preserve"> - Su su</t>
  </si>
  <si>
    <t xml:space="preserve"> - Giá đỗ</t>
  </si>
  <si>
    <t xml:space="preserve"> - Thịt gà</t>
  </si>
  <si>
    <t xml:space="preserve"> - Giò</t>
  </si>
  <si>
    <t xml:space="preserve"> - Gừng         </t>
  </si>
  <si>
    <t xml:space="preserve"> - Bí xanh </t>
  </si>
  <si>
    <t xml:space="preserve"> - Rau cải</t>
  </si>
  <si>
    <t xml:space="preserve"> - Bắp cải</t>
  </si>
  <si>
    <t xml:space="preserve"> - Trúng vịt</t>
  </si>
  <si>
    <t xml:space="preserve"> - Đậu  phụ</t>
  </si>
  <si>
    <t>Vũ Xuân Hồng</t>
  </si>
  <si>
    <t xml:space="preserve"> - Trứng vịt</t>
  </si>
  <si>
    <r>
      <t>Bữa trưa:</t>
    </r>
    <r>
      <rPr>
        <i/>
        <sz val="14"/>
        <color rgb="FF000000"/>
        <rFont val="Times New Roman"/>
        <family val="1"/>
      </rPr>
      <t xml:space="preserve">
( Thịt lợn rang + đậu phụ sốt cà chua , Chả lụa rim mắm, canh bí đỏ)</t>
    </r>
  </si>
  <si>
    <r>
      <rPr>
        <b/>
        <i/>
        <sz val="14"/>
        <color indexed="8"/>
        <rFont val="Times New Roman"/>
        <family val="1"/>
      </rPr>
      <t>Bữa trưa:</t>
    </r>
    <r>
      <rPr>
        <i/>
        <sz val="14"/>
        <color indexed="8"/>
        <rFont val="Times New Roman"/>
        <family val="1"/>
      </rPr>
      <t xml:space="preserve">
( Thịt lợn rang + đậu phụ sốt cà chua, chả lụa rim mắm, Bí xanh luộc)</t>
    </r>
  </si>
  <si>
    <r>
      <t>Bữa tối:</t>
    </r>
    <r>
      <rPr>
        <i/>
        <sz val="14"/>
        <color rgb="FF000000"/>
        <rFont val="Times New Roman"/>
        <family val="1"/>
      </rPr>
      <t xml:space="preserve">
(Gà rang gừng, Bắp cải luộc, Trứng rán)</t>
    </r>
  </si>
  <si>
    <r>
      <rPr>
        <b/>
        <i/>
        <sz val="14"/>
        <color indexed="8"/>
        <rFont val="Times New Roman"/>
        <family val="1"/>
      </rPr>
      <t>Bữa tối:</t>
    </r>
    <r>
      <rPr>
        <i/>
        <sz val="14"/>
        <color indexed="8"/>
        <rFont val="Times New Roman"/>
        <family val="1"/>
      </rPr>
      <t xml:space="preserve">
( Thịt lợn trứng kho tầu, Giò chấm mắm, Bắp cải luôc)</t>
    </r>
  </si>
  <si>
    <r>
      <rPr>
        <b/>
        <i/>
        <sz val="14"/>
        <color theme="1"/>
        <rFont val="Times New Roman"/>
        <family val="1"/>
      </rPr>
      <t>Bữa trưa</t>
    </r>
    <r>
      <rPr>
        <i/>
        <sz val="14"/>
        <color theme="1"/>
        <rFont val="Times New Roman"/>
        <family val="1"/>
      </rPr>
      <t>:
( Chả cá rán; Đậu phụ rán sốt cà chua; canh rau cải, Thịt lợn xào su su)</t>
    </r>
  </si>
  <si>
    <r>
      <rPr>
        <b/>
        <i/>
        <sz val="14"/>
        <color indexed="8"/>
        <rFont val="Times New Roman"/>
        <family val="1"/>
      </rPr>
      <t>Bữa tối:</t>
    </r>
    <r>
      <rPr>
        <i/>
        <sz val="14"/>
        <color indexed="8"/>
        <rFont val="Times New Roman"/>
        <family val="1"/>
      </rPr>
      <t xml:space="preserve">
( Thịt lợn rang, Trứng rán, Giò chấm mắm,
 Bí xanh luộc)</t>
    </r>
  </si>
  <si>
    <t>Giò</t>
  </si>
  <si>
    <t>Chả lụa</t>
  </si>
  <si>
    <t>Chả cá</t>
  </si>
  <si>
    <t>Thịt lợn</t>
  </si>
  <si>
    <t>Cà Chua</t>
  </si>
  <si>
    <t xml:space="preserve">Gừng </t>
  </si>
  <si>
    <t>Trứng</t>
  </si>
  <si>
    <t>Thịt gà</t>
  </si>
  <si>
    <t xml:space="preserve"> - Quả đỗ</t>
  </si>
  <si>
    <r>
      <rPr>
        <b/>
        <i/>
        <sz val="14"/>
        <color theme="1"/>
        <rFont val="Times New Roman"/>
        <family val="1"/>
      </rPr>
      <t>Bữa tối:</t>
    </r>
    <r>
      <rPr>
        <i/>
        <sz val="14"/>
        <color theme="1"/>
        <rFont val="Times New Roman"/>
        <family val="1"/>
      </rPr>
      <t xml:space="preserve">
( Chả cá rán, Đậu phụ rán, Thịt lợn xào giá đỗ, Bắp cải luộc )</t>
    </r>
  </si>
  <si>
    <r>
      <rPr>
        <b/>
        <i/>
        <sz val="14"/>
        <color theme="1"/>
        <rFont val="Times New Roman"/>
        <family val="1"/>
      </rPr>
      <t>Bữa tối:</t>
    </r>
    <r>
      <rPr>
        <i/>
        <sz val="14"/>
        <color theme="1"/>
        <rFont val="Times New Roman"/>
        <family val="1"/>
      </rPr>
      <t xml:space="preserve">
( Chả cá rán; trứng rán; canh cải bắp, thịt xào quả đỗ)</t>
    </r>
  </si>
  <si>
    <r>
      <rPr>
        <b/>
        <i/>
        <sz val="14"/>
        <color theme="1"/>
        <rFont val="Times New Roman"/>
        <family val="1"/>
      </rPr>
      <t>Bữa trưa:</t>
    </r>
    <r>
      <rPr>
        <i/>
        <sz val="14"/>
        <color theme="1"/>
        <rFont val="Times New Roman"/>
        <family val="1"/>
      </rPr>
      <t xml:space="preserve">
( Thịt gà rang gừng + đậu phụ rán, su su luộc)</t>
    </r>
  </si>
  <si>
    <r>
      <rPr>
        <b/>
        <i/>
        <sz val="14"/>
        <color rgb="FF000000"/>
        <rFont val="Times New Roman"/>
        <family val="1"/>
      </rPr>
      <t>Bữa trưa:</t>
    </r>
    <r>
      <rPr>
        <i/>
        <sz val="14"/>
        <color indexed="8"/>
        <rFont val="Times New Roman"/>
        <family val="1"/>
      </rPr>
      <t xml:space="preserve">
( Thịt lợn rang + trứng luộc; </t>
    </r>
    <r>
      <rPr>
        <i/>
        <sz val="14"/>
        <color rgb="FF000000"/>
        <rFont val="Times New Roman"/>
        <family val="1"/>
      </rPr>
      <t>đậu phụ rán,</t>
    </r>
    <r>
      <rPr>
        <i/>
        <sz val="14"/>
        <color indexed="8"/>
        <rFont val="Times New Roman"/>
        <family val="1"/>
      </rPr>
      <t xml:space="preserve"> canh bí đỏ)</t>
    </r>
  </si>
  <si>
    <t>( Từ ngày 05/01/2026 đến 09/01/2026)</t>
  </si>
  <si>
    <t xml:space="preserve"> - Đường trắng sơn la</t>
  </si>
  <si>
    <t>Ngày 05/01/2026
( Tổng 202 hs ăn )</t>
  </si>
  <si>
    <t>Ngày 06/01/2026
( Tổng 202 hs ăn )</t>
  </si>
  <si>
    <t>Ngày 07/01/2026
( Tổng 202 hs ăn )</t>
  </si>
  <si>
    <t>Ngày 08/01/2026
( Tổng 202 hs ăn )</t>
  </si>
  <si>
    <t>Ngày 09/01/2026
( Tổng 202 hs ăn )</t>
  </si>
  <si>
    <t>( Từ ngày 12/01/2026 đến 16/01/2026)</t>
  </si>
  <si>
    <t>Ngày 12/01/2026
( Tổng 202 hs ăn )</t>
  </si>
  <si>
    <t>Ngày 13/01/2026
( Tổng 202 hs ăn )</t>
  </si>
  <si>
    <t>Ngày 14/01/2026
( Tổng 202 hs ăn )</t>
  </si>
  <si>
    <t>Ngày 15/01/2026
( Tổng 202 hs ăn )</t>
  </si>
  <si>
    <t>Ngày 16/01/2026
( Tổng 202 hs ăn )</t>
  </si>
  <si>
    <t>( Từ ngày 19/01/2026 đến 23/01/2026)</t>
  </si>
  <si>
    <t>Ngày 19/01/2026
( Tổng 202 hs ăn )</t>
  </si>
  <si>
    <t>Ngày 20/01/2026
( Tổng 202 hs ăn )</t>
  </si>
  <si>
    <t>Ngày 21/01/2026
( Tổng 202 hs ăn )</t>
  </si>
  <si>
    <t>Ngày 22/01/2026
( Tổng 202 hs ăn )</t>
  </si>
  <si>
    <t>Ngày 23/01/2026
( Tổng 202 hs ăn )</t>
  </si>
  <si>
    <t>( Từ ngày 26/01/2026 đến 30/01/2026)</t>
  </si>
  <si>
    <t>Ngày 26/01/2026
( Tổng 202 hs ăn )</t>
  </si>
  <si>
    <t>Ngày 27/01/2026
( Tổng 202 hs ăn )</t>
  </si>
  <si>
    <t>Ngày 28/01/2026
( Tổng 202 hs ăn )</t>
  </si>
  <si>
    <t>Ngày 29/01/2026
( Tổng 202 hs ăn )</t>
  </si>
  <si>
    <t>Ngày 30/01/2026
( Tổng 202 hs ăn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</si>
</sst>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 * #,##0.00_ ;_ * \-#,##0.00_ ;_ * &quot;-&quot;??_ ;_ @_ "/>
    <numFmt numFmtId="165" formatCode="_ * #,##0_ ;_ * \-#,##0_ ;_ * &quot;-&quot;??_ ;_ @_ "/>
    <numFmt numFmtId="166" formatCode="_(* #,##0.0_);_(* \(#,##0.0\);_(* &quot;-&quot;??_);_(@_)"/>
    <numFmt numFmtId="167" formatCode="_(* #,##0_);_(* \(#,##0\);_(* &quot;-&quot;??_);_(@_)"/>
    <numFmt numFmtId="168" formatCode="0.0"/>
  </numFmts>
  <fonts count="24">
    <font>
      <sz val="11"/>
      <color theme="1"/>
      <name val="Calibri"/>
      <charset val="13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name val="Times New Roman"/>
      <family val="1"/>
    </font>
    <font>
      <b/>
      <sz val="16"/>
      <color theme="1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i/>
      <sz val="14"/>
      <color rgb="FF000000"/>
      <name val="Times New Roman"/>
      <family val="1"/>
    </font>
    <font>
      <i/>
      <sz val="14"/>
      <color indexed="8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4"/>
      <color indexed="8"/>
      <name val="Times New Roman"/>
      <family val="1"/>
    </font>
    <font>
      <b/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64" fontId="19" fillId="0" borderId="0" applyFont="0" applyFill="0" applyBorder="0" applyAlignment="0" applyProtection="0">
      <alignment vertical="center"/>
    </xf>
    <xf numFmtId="0" fontId="16" fillId="0" borderId="0"/>
  </cellStyleXfs>
  <cellXfs count="119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0" xfId="1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0" fontId="7" fillId="2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165" fontId="0" fillId="2" borderId="0" xfId="1" applyNumberFormat="1" applyFont="1" applyFill="1">
      <alignment vertical="center"/>
    </xf>
    <xf numFmtId="165" fontId="7" fillId="2" borderId="0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0" fontId="10" fillId="2" borderId="0" xfId="0" applyFont="1" applyFill="1" applyBorder="1" applyAlignment="1"/>
    <xf numFmtId="0" fontId="1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165" fontId="7" fillId="2" borderId="0" xfId="1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12" fillId="2" borderId="0" xfId="2" applyFont="1" applyFill="1" applyBorder="1"/>
    <xf numFmtId="0" fontId="12" fillId="2" borderId="0" xfId="2" applyFont="1" applyFill="1" applyBorder="1" applyAlignment="1">
      <alignment horizontal="center"/>
    </xf>
    <xf numFmtId="1" fontId="12" fillId="2" borderId="0" xfId="2" applyNumberFormat="1" applyFont="1" applyFill="1" applyBorder="1" applyAlignment="1">
      <alignment horizontal="right" vertical="center"/>
    </xf>
    <xf numFmtId="167" fontId="12" fillId="2" borderId="0" xfId="1" applyNumberFormat="1" applyFont="1" applyFill="1" applyBorder="1" applyAlignment="1">
      <alignment horizontal="right" vertical="center"/>
    </xf>
    <xf numFmtId="167" fontId="12" fillId="2" borderId="0" xfId="1" applyNumberFormat="1" applyFont="1" applyFill="1" applyBorder="1" applyAlignment="1" applyProtection="1">
      <alignment horizontal="right" vertical="center"/>
    </xf>
    <xf numFmtId="166" fontId="12" fillId="2" borderId="0" xfId="1" applyNumberFormat="1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right" vertical="center"/>
    </xf>
    <xf numFmtId="0" fontId="12" fillId="2" borderId="0" xfId="0" applyFont="1" applyFill="1" applyBorder="1" applyAlignment="1"/>
    <xf numFmtId="168" fontId="12" fillId="2" borderId="0" xfId="2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165" fontId="8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0" fillId="2" borderId="0" xfId="0" applyNumberFormat="1" applyFill="1" applyAlignment="1">
      <alignment vertical="center"/>
    </xf>
    <xf numFmtId="1" fontId="7" fillId="2" borderId="0" xfId="0" applyNumberFormat="1" applyFont="1" applyFill="1" applyBorder="1" applyAlignment="1"/>
    <xf numFmtId="167" fontId="7" fillId="2" borderId="0" xfId="0" applyNumberFormat="1" applyFont="1" applyFill="1" applyBorder="1" applyAlignment="1"/>
    <xf numFmtId="168" fontId="7" fillId="2" borderId="0" xfId="0" applyNumberFormat="1" applyFont="1" applyFill="1" applyBorder="1" applyAlignment="1"/>
    <xf numFmtId="0" fontId="12" fillId="2" borderId="0" xfId="2" applyFont="1" applyFill="1" applyBorder="1" applyAlignment="1">
      <alignment horizontal="right"/>
    </xf>
    <xf numFmtId="165" fontId="2" fillId="2" borderId="2" xfId="1" applyNumberFormat="1" applyFont="1" applyFill="1" applyBorder="1" applyAlignment="1">
      <alignment horizontal="center"/>
    </xf>
    <xf numFmtId="165" fontId="0" fillId="2" borderId="0" xfId="1" applyNumberFormat="1" applyFont="1" applyFill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5" fontId="8" fillId="2" borderId="0" xfId="1" applyNumberFormat="1" applyFont="1" applyFill="1" applyBorder="1" applyAlignment="1"/>
    <xf numFmtId="167" fontId="12" fillId="2" borderId="0" xfId="2" applyNumberFormat="1" applyFont="1" applyFill="1" applyBorder="1" applyAlignment="1">
      <alignment horizontal="center"/>
    </xf>
    <xf numFmtId="164" fontId="7" fillId="2" borderId="0" xfId="1" applyFont="1" applyFill="1" applyBorder="1" applyAlignment="1"/>
    <xf numFmtId="165" fontId="12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3" fontId="13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109980" y="419100"/>
          <a:ext cx="16243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2D31430-6B63-491B-BFD0-12D35AB4E24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D30688E-1C1D-48FF-8C00-BE41E8F0D1D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198044C-070C-4098-A0C5-527295ACE47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F985F61-5510-4478-BB6E-540A39C98A0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DE4E15F-9CD4-48A3-8BB1-2125F535E20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5DC0FF9-5120-4A92-94EE-1CF38FDAF5C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8B0E07C-55F4-4992-B454-42E12EBCC94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C50F495-C025-431F-BFD7-F8955F5AE70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0294666-67AE-43B2-B928-8EB1E8DBE9A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DEBE93E-FECB-4E1C-A321-E9262EC68DF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4E303B7-5AE5-46A5-AEC0-4D3C1E61DF5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FF1A5C22-11CD-4005-8A84-54E7C5B65C5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3B00CA82-A598-4DA4-A718-213F26C315C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35856D50-4665-4E56-A753-4FA2DFD43D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B99A612-A08B-4C22-9900-E1C668FF9FA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9C43174-CAB6-47A9-B262-0F656798802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36254D18-3933-448C-B771-AAD2B0F8694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CE280681-0D3F-487B-88E1-A06A05CEF13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C842069-3224-4C85-AE22-56E942F7342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F303EBD4-AAE1-490D-A079-1D0992B5645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B29623E9-83F3-4A4F-A0E4-F24E2960C3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EF17A58-3C04-4586-B610-9082A9EABA4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CC7D0481-5A79-4297-8E53-1EBAC4BB0A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90F7C73E-58AC-42D7-A161-87C3CF2B4FD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53180C0-2D92-40E5-853E-8F44FF8252E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95F82A1-9844-468D-BF1E-4741AA1D646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70BD23C-18C3-4B0F-A361-F99E21ABED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234FC33-AF17-4099-A39C-4009DF2C9F1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ECCB3A5-B17A-4A53-AE4D-6985C1DF4F9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1120E3E-8A89-4A9F-8DF1-48C552DAA49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07D235C-EDF9-4775-A32B-0E2F3B14095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EBB6BCD-48D6-4B8B-B701-70E1253345F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7A05B1B-DB3B-43FE-A049-06A1CA67A60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86708EA-6A8C-4C34-9B7E-D1850A19C40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C90BB77-7380-43F4-9377-EAF3CC23687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726495C-AB50-481F-9EFA-F3D6345B313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F7405800-32A2-4429-900B-A0E691BA6F3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E11155E-4E85-4D52-BDBC-46BED9A5392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42ABF58-0008-4BD9-A709-2A4DAF66F99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3080B11-808A-48EB-B6A3-BE49C9640B8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B9ACFFBA-BBBF-4325-855B-DF89D5C8895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94E1D8E9-57B3-46B9-BCB2-BC851474D62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EF98D07D-1029-4A02-B5E5-9F089BD2F03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9E0DAA1E-01C1-4F7D-A4FF-0E02F7E9306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9BC7A16E-CF09-42BF-8C0F-1D85634C744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8C72D54-B279-4490-B1AE-5C16BA8F063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DBB5482E-BF60-46D0-B5A5-5C7B7E47C04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1682C4D0-312A-4D0E-BBE3-68832DDE26B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BC876E0A-3189-40E5-A2C6-D1442ECCC53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738EF446-D822-4612-BA06-B9B9ED044FF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9BD728B4-2C98-4744-99EF-D6E9D1D1E41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A2E11F06-AA43-4203-9FCB-CC16429FB93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720D6134-0903-4753-BE4C-762F77A4072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31703443-73C4-4756-BBF7-C2780C71537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A80AE6B6-944F-4994-9615-58B5A1B287A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3DF4A7EF-32BD-42DD-863C-940CE5749B1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4CF015A-6C9D-40D2-A58D-55F5FBC02CF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A053F09E-2C62-4323-B17E-6367B85C788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ADBB064C-ED6D-4E78-B910-13AD8FF0E62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8A0733A9-2A6B-4142-8177-01D776840D6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11EE268E-2647-41D7-A76E-43AC66F6EA6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9913F05C-9AF4-45D3-884F-9E09641BD3D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5DE737A2-51ED-4D39-ABCB-5B022F7FDB1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89932EB0-E447-4413-91B1-5110BD20338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F5739B64-7485-454E-842E-A881FC2A1D9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730C0B86-6043-4947-AD6C-E2455084B05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F47186B-4244-4285-92CE-C4ED3839CD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AECB6062-BD7F-47C1-9AA4-10A0FB00234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B52B4387-84E0-4310-9545-10029A96F2E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D0B9FEC1-F771-42ED-9FE3-CB8019A56DB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2258572E-15EE-4640-BBCF-B8775580745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7116F366-A61F-42C8-A664-E771CFED4CA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DA0A7D7A-D24F-40BD-AF9C-3387C7A2E39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6E108F0E-4475-4623-9CC0-A85F5CDBA48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10251722-3403-42D9-B6C2-0DC12C5BA4A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B6878D1F-C515-45ED-8696-2D295CEED65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FDB6D49A-D4F9-4CB7-B6EA-41D4F3EB261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F13ED44-7A34-42A6-A6A4-EF3E2847F47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4C2BD00A-DAD4-4B35-99C1-F97DDDCFB03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CD5E793D-DF46-4064-A174-6B8BCF33765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2C268360-F0F7-4DAD-879B-13D1D68CA2D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6B8FD447-4C14-49DA-93C3-EC0459F5DDF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C1D2AE96-2826-411B-825B-CFA40841046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235011F-9B03-4364-8378-B9527E593CF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61DD49EE-2292-45B1-A0B9-AE95EEA90C6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7E0E5ECE-DFB2-47CA-A906-8D23CCAEDAC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49616AF-D402-4FF0-8418-71D58E6B8EF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45C2E1FB-289C-4D19-9ADF-0EFD6B87892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41CEC9D7-640B-42C7-9D43-FC0F47F44EE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761F4A5-64A6-420B-88D8-87C44A8CCCB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7CA3286-5017-407A-AD25-6E4AAC26057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50273BD-D8F1-4CAD-BDF6-73E95EF0325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A7796B4-B539-47CF-BBF2-C0C0738A2C5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3E9C914-F0C8-4E49-91AE-35200084A6F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BF6D8D9-E39E-4A0B-BBD8-DEDA3716C01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A12AD1C-E95E-42D0-9B05-585B15C258A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9432072-611B-4668-9AC6-CD861D06C52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803FD71-97A9-4390-BD7E-82CCAA056A9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0F904A5-EBB4-4043-ACCC-32A5D5D4C3B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84C66C4-277C-47C2-96B4-A1B6E6D3945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11A6104A-3F12-4190-954A-90196505340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7B8AB16A-2AEC-466C-8309-6F6AF95D82B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2CA82039-4B4F-40D4-92EF-5D745A1CDCF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A97190F2-06FF-430D-8C19-9CB6D6014F7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CB850148-B051-4D03-9327-74C84BDF2CA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F83DC07E-5F82-41AE-896F-EC7F80F6129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92BD0D13-8083-44D3-896F-27AEAC95CE3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E677BE2B-DC9B-42D1-8363-B48EFF99B7A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82334F0C-CEC2-46C4-A02F-576D73C4D7D7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EDFF8E13-CA56-493A-A849-3F57F7C445B4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A854DC10-A55D-4E21-8183-BE830EFB3331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D9C0FCBA-05A0-4586-BBFB-10257BF31D91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EFD6BDDB-B03B-4DC2-9A8A-B99F5F07880A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409F285D-2597-4B8E-97D1-4F1ECE7EE2C4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3A629005-5C9C-4911-ABC3-72A1173FBFC8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1461DFA2-BA10-43A8-8525-2A61BC823549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AF72EB1E-78BC-42E0-966F-22122CE68619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4B13BD1-C439-423E-92BA-D0680E107F31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DE13B57F-1E2D-4DD7-9699-FF04CE9D8E0C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E3497718-A737-44D0-B1BA-E7B9679FD61F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E8060C82-64F7-4905-8E44-A4B95391B7DC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1468BBB1-0B2B-4DF6-BEA7-9763E96E5C8E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90C29D7A-7945-43B9-9FAE-CB21622AAB05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636094DA-C502-4962-B9E6-EEFB8D34CF46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BEEDEB00-8F4B-4FF3-A541-9141E5AF29A3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6EB3D31A-E021-4ADC-98EF-72AAAC522AE0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FC84AA-D0CD-4068-915C-84214AD71FEC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D39AB7EE-2A6E-4329-AB79-26416D247B90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B3B743CA-09C8-4273-8AD7-5C90DEC9ADED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CA5EFA2F-1942-4D67-8354-C4B24E3CFF0A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FAD39124-C31B-4EA2-8C1E-4FE330EDFE7F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13A75147-F3AB-4713-986C-27BFC1FB8039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596CCA8-C441-40C2-87CB-73D9409D2C95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112731C0-B229-460D-8A1F-CF039FCF3DA1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FB37F27A-36EB-4BF8-BF70-3EF8E769B865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BDFCCCF2-5A71-4DC1-AE19-4D38DBFCA433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A32D8742-A84E-4526-A5B7-13488414882C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3D39B87C-5C81-4E44-BBF9-7F87B013BE8B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5C3F319A-72BF-4BC1-AA99-CD5571F0CE4D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4D80E8AE-BC82-4A5D-93A0-4FECBB624748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9FA80C43-E502-4067-B38C-057317594F29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3CF8407E-AC31-4839-B69A-DCD4094CC3A2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FEB39064-0B52-4C8E-9E01-389B8D10D88C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D0D50CD-40A3-4398-B499-37E72D9D1E1A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73B25A3B-6D99-485D-AAB7-54E4C5B00217}"/>
            </a:ext>
          </a:extLst>
        </xdr:cNvPr>
        <xdr:cNvCxnSpPr/>
      </xdr:nvCxnSpPr>
      <xdr:spPr>
        <a:xfrm>
          <a:off x="1095375" y="415290"/>
          <a:ext cx="15500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DF3C60D9-EF22-46BE-9BB9-887AEDC58CA1}"/>
            </a:ext>
          </a:extLst>
        </xdr:cNvPr>
        <xdr:cNvCxnSpPr/>
      </xdr:nvCxnSpPr>
      <xdr:spPr>
        <a:xfrm>
          <a:off x="899795" y="415290"/>
          <a:ext cx="20027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661BD8E8-CA6F-43BB-8A55-494A43E0562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89373B18-9A28-4386-A30E-987EB99FAFE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AB6D2025-BEAA-4060-918C-A5AA804DBE3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36B0AF6A-38A1-4E16-8E50-D2B73B936CE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46E40D4B-E32C-4891-B5FF-A438E7ED0A8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112E8327-2AC4-4179-8CF6-9C6DDEBC324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5B3F8DA2-3FBB-4594-A768-1EF7FC262C6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46C58655-7753-4942-84F9-09F53949A36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B642C876-AAE1-4758-B361-4382F7330DC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EA5510D0-4E4D-4BC2-8234-8D3A69CECC4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5224FD52-2C88-4A00-9701-B3643140207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D5E39537-C4DD-45C6-8B2D-B0C5F19D488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15DE2FA5-71B8-4AE3-8DE4-5F65BFBEEC2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4A26696-E528-460F-A08C-2E7AA2E3E95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294504B2-CEF3-44B7-923A-2EF2F208B23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44C32A1E-5EB1-4084-89A3-4B0FD705908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A9581E6-64CD-4050-8A1C-C8BFB8C587C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A1FC02E5-DEA1-42EB-8B20-B82686499F4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C93B1ED3-F9E4-4307-B17C-EA1C1E90D99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2335D35B-6C88-4B21-AE99-D1C4AF586CA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A60B507D-F74C-4727-90CC-2D333BB6838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41004533-1039-4BE1-B1B0-F37B58743F7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2FD130D1-19B7-42C4-9857-E11BDDD821E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8DD293B5-DFD8-4E34-A6B4-37E68D66C5F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47486A13-7D98-4A1C-A348-344AD114B1D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EC180F08-9C62-45AE-8D45-E9D1C6AD40D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C68282F1-3470-49C2-8816-4E5D5084AC2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244B39AA-E4E9-4894-A499-FBD5C21F5F0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6174B13A-84A4-4C68-8DE4-1734FD4EC6E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B824F2FB-C7AD-4547-90F7-AB76FF099C3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BA8AA905-8377-4EB6-89FF-8CB0E1C06D9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C503F35A-9C65-403C-9957-D94DEF2FBCE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E6527D52-2185-4B58-84AB-C25C0C12B70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8283DBEB-A9FA-4058-8897-AC56F50A0D3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FE2C1C2D-DE17-4F1C-959C-2DF83F124A7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937BF6CE-0D72-46B2-A4A5-830D9A79954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3B404803-16AE-44C6-B244-52BE4153B6D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0F500545-7583-4EC5-8323-86DC179736C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75322A1D-0F8D-4C14-90EE-36CC9126318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650BDC00-8EE4-417C-ACDB-006D226F8E9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8B866D30-12ED-4C97-A994-374DEDC8286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2AE454E6-9194-405C-B61B-2E3A2ECA993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B57EAE1A-F52F-495A-A367-E58C6BF6AAE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437EF161-CA7E-48B6-9067-279C8619EF6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6D6A3286-1DBC-4E49-811D-CCCBB57ADB9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DA4B6FE9-6FB4-448E-BBBE-7FB56D747D9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AF42D5D5-2938-4F0B-9C98-91125D50D65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E1D42E59-D0B4-4E9C-94ED-9D0BE3D817A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DD180C07-68CD-459F-8393-2A5C8385A42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E11FDBC9-BB30-4989-BAD6-AEAEB9ECA61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A0063058-0063-43A8-BD1F-E4DB3D61599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42873CB4-2A6B-40FE-8595-B73BEA332D3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630E6F64-8145-494A-9F4B-2BF757C70FA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BD673284-5716-4133-BB79-47A3C7EF3E3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9D823415-9132-46C6-B650-F88C084CECE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70BD3D33-6D63-4D66-9083-57A786FC655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CD55BA48-2493-48A6-9E7A-5F166F7826C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034C78DD-B7A4-46BB-B218-5485A03BFD8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E0600B48-AD9F-424C-9AD0-2F526D524FB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3FC347BC-6ED9-42E6-B356-41F41384D96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89A85831-11E2-476F-A868-26CEB04AF36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81D26B65-CDB9-4F99-9E01-8CB4D6C0AA5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8A742427-8F42-4E86-83EF-44D58EBD21D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778F25EF-2D21-4B05-A49F-A9D81478410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B637043D-05D6-4D79-9344-5B477196129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3E6BF495-4F2F-40A2-B842-41103EBB286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83ECE906-5A58-4A4B-B999-8F35B8FCCD7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5D6B2F0D-9382-418F-A420-6BD133218D7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4BC09CBC-1F12-47E4-86F9-EC15A68A752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D6DF7270-AD12-477D-AE04-9142F041325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6"/>
  <sheetViews>
    <sheetView zoomScaleNormal="100" workbookViewId="0">
      <selection activeCell="A4" sqref="A4:I4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6.710937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8" t="s">
        <v>0</v>
      </c>
      <c r="B1" s="109"/>
      <c r="C1" s="108"/>
      <c r="F1" s="18"/>
      <c r="I1" s="38"/>
    </row>
    <row r="2" spans="1:17" s="12" customFormat="1" ht="16.5">
      <c r="A2" s="110" t="s">
        <v>1</v>
      </c>
      <c r="B2" s="111"/>
      <c r="C2" s="110"/>
      <c r="D2" s="14"/>
      <c r="E2" s="14"/>
      <c r="F2" s="19"/>
      <c r="G2" s="14"/>
      <c r="H2" s="14"/>
      <c r="I2" s="38"/>
    </row>
    <row r="3" spans="1:17" s="12" customFormat="1" ht="16.5">
      <c r="B3" s="20"/>
      <c r="D3" s="21"/>
      <c r="E3" s="22"/>
      <c r="F3" s="23"/>
      <c r="G3" s="38"/>
      <c r="H3" s="38"/>
      <c r="I3" s="38"/>
    </row>
    <row r="4" spans="1:17" s="12" customFormat="1" ht="20.25">
      <c r="A4" s="112" t="s">
        <v>27</v>
      </c>
      <c r="B4" s="113"/>
      <c r="C4" s="112"/>
      <c r="D4" s="112"/>
      <c r="E4" s="112"/>
      <c r="F4" s="112"/>
      <c r="G4" s="112"/>
      <c r="H4" s="112"/>
      <c r="I4" s="112"/>
    </row>
    <row r="5" spans="1:17" s="12" customFormat="1" ht="16.5">
      <c r="A5" s="114" t="s">
        <v>68</v>
      </c>
      <c r="B5" s="115"/>
      <c r="C5" s="114"/>
      <c r="D5" s="114"/>
      <c r="E5" s="114"/>
      <c r="F5" s="114"/>
      <c r="G5" s="114"/>
      <c r="H5" s="114"/>
      <c r="I5" s="114"/>
    </row>
    <row r="6" spans="1:17" s="12" customFormat="1" ht="16.5">
      <c r="A6" s="116"/>
      <c r="B6" s="117"/>
      <c r="C6" s="116"/>
      <c r="D6" s="116"/>
      <c r="E6" s="116"/>
      <c r="F6" s="116"/>
      <c r="G6" s="116"/>
      <c r="H6" s="118"/>
      <c r="I6" s="118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6">
        <v>2</v>
      </c>
      <c r="B8" s="89" t="s">
        <v>70</v>
      </c>
      <c r="C8" s="101" t="s">
        <v>49</v>
      </c>
      <c r="D8" s="39" t="s">
        <v>11</v>
      </c>
      <c r="E8" s="40" t="s">
        <v>12</v>
      </c>
      <c r="F8" s="41">
        <v>130000</v>
      </c>
      <c r="G8" s="10">
        <v>13</v>
      </c>
      <c r="H8" s="11">
        <f>G8*F8</f>
        <v>1690000</v>
      </c>
      <c r="I8" s="104"/>
      <c r="J8" s="26"/>
      <c r="K8" s="26" t="s">
        <v>58</v>
      </c>
      <c r="L8" s="27">
        <f t="shared" ref="L8:L18" si="0">P8*Q8</f>
        <v>12636000</v>
      </c>
      <c r="M8" s="28">
        <f>G8+G25+G50+G66+G78</f>
        <v>57.7</v>
      </c>
      <c r="O8" s="12">
        <f>G92+G109+G120</f>
        <v>39.5</v>
      </c>
      <c r="P8" s="78">
        <f t="shared" ref="P8:P16" si="1">O8+M8</f>
        <v>97.2</v>
      </c>
      <c r="Q8" s="12">
        <v>130000</v>
      </c>
    </row>
    <row r="9" spans="1:17" s="12" customFormat="1" ht="23.25" customHeight="1">
      <c r="A9" s="87"/>
      <c r="B9" s="90"/>
      <c r="C9" s="102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11" si="2">G9*F9</f>
        <v>350000</v>
      </c>
      <c r="I9" s="105"/>
      <c r="J9" s="26"/>
      <c r="K9" s="26" t="s">
        <v>25</v>
      </c>
      <c r="L9" s="77">
        <f t="shared" si="0"/>
        <v>2062500</v>
      </c>
      <c r="M9" s="29">
        <f>G9+G37+G64</f>
        <v>40.5</v>
      </c>
      <c r="O9" s="12">
        <f>G94+G107+G121</f>
        <v>42</v>
      </c>
      <c r="P9" s="78">
        <f t="shared" si="1"/>
        <v>82.5</v>
      </c>
      <c r="Q9" s="12">
        <v>25000</v>
      </c>
    </row>
    <row r="10" spans="1:17" s="12" customFormat="1" ht="23.25" customHeight="1">
      <c r="A10" s="87"/>
      <c r="B10" s="90"/>
      <c r="C10" s="102"/>
      <c r="D10" s="39" t="s">
        <v>36</v>
      </c>
      <c r="E10" s="40" t="s">
        <v>12</v>
      </c>
      <c r="F10" s="41">
        <v>150000</v>
      </c>
      <c r="G10" s="10">
        <v>8</v>
      </c>
      <c r="H10" s="11">
        <f t="shared" si="2"/>
        <v>1200000</v>
      </c>
      <c r="I10" s="105"/>
      <c r="J10" s="26"/>
      <c r="K10" s="26" t="s">
        <v>56</v>
      </c>
      <c r="L10" s="77">
        <f t="shared" si="0"/>
        <v>2400000</v>
      </c>
      <c r="M10" s="29">
        <f>G10</f>
        <v>8</v>
      </c>
      <c r="O10" s="12">
        <f>G122</f>
        <v>8</v>
      </c>
      <c r="P10" s="68">
        <f t="shared" si="1"/>
        <v>16</v>
      </c>
      <c r="Q10" s="12">
        <v>150000</v>
      </c>
    </row>
    <row r="11" spans="1:17" s="12" customFormat="1" ht="23.25" customHeight="1">
      <c r="A11" s="87"/>
      <c r="B11" s="90"/>
      <c r="C11" s="102"/>
      <c r="D11" s="39" t="s">
        <v>14</v>
      </c>
      <c r="E11" s="40" t="s">
        <v>12</v>
      </c>
      <c r="F11" s="41">
        <v>15000</v>
      </c>
      <c r="G11" s="10">
        <v>13.5</v>
      </c>
      <c r="H11" s="11">
        <f t="shared" si="2"/>
        <v>202500</v>
      </c>
      <c r="I11" s="105"/>
      <c r="J11" s="26"/>
      <c r="K11" s="26" t="s">
        <v>57</v>
      </c>
      <c r="L11" s="77">
        <f t="shared" si="0"/>
        <v>4227500</v>
      </c>
      <c r="M11" s="30">
        <f>G22+G63</f>
        <v>28.5</v>
      </c>
      <c r="O11" s="12">
        <f>G106</f>
        <v>16</v>
      </c>
      <c r="P11" s="68">
        <f t="shared" si="1"/>
        <v>44.5</v>
      </c>
      <c r="Q11" s="12">
        <v>95000</v>
      </c>
    </row>
    <row r="12" spans="1:17" s="12" customFormat="1" ht="23.25" customHeight="1">
      <c r="A12" s="87"/>
      <c r="B12" s="90"/>
      <c r="C12" s="102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ref="H12:H20" si="3">G12*F12</f>
        <v>34000</v>
      </c>
      <c r="I12" s="105"/>
      <c r="J12" s="26"/>
      <c r="K12" s="26" t="s">
        <v>59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7">
        <f t="shared" si="1"/>
        <v>6</v>
      </c>
      <c r="Q12" s="12">
        <v>17000</v>
      </c>
    </row>
    <row r="13" spans="1:17" s="12" customFormat="1" ht="23.25" customHeight="1">
      <c r="A13" s="87"/>
      <c r="B13" s="90"/>
      <c r="C13" s="102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3"/>
        <v>40000</v>
      </c>
      <c r="I13" s="105"/>
      <c r="J13" s="26"/>
      <c r="K13" s="26" t="s">
        <v>60</v>
      </c>
      <c r="L13" s="79">
        <f t="shared" si="0"/>
        <v>18000.000000000004</v>
      </c>
      <c r="M13" s="34">
        <f>G47</f>
        <v>0.4</v>
      </c>
      <c r="O13" s="12">
        <f>G144</f>
        <v>0.2</v>
      </c>
      <c r="P13" s="69">
        <f t="shared" si="1"/>
        <v>0.60000000000000009</v>
      </c>
      <c r="Q13" s="12">
        <v>30000</v>
      </c>
    </row>
    <row r="14" spans="1:17" s="12" customFormat="1" ht="23.25" customHeight="1">
      <c r="A14" s="87"/>
      <c r="B14" s="90"/>
      <c r="C14" s="102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3"/>
        <v>2500</v>
      </c>
      <c r="I14" s="105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9">
        <f t="shared" si="1"/>
        <v>3</v>
      </c>
      <c r="Q14" s="12">
        <v>55000</v>
      </c>
    </row>
    <row r="15" spans="1:17" s="12" customFormat="1" ht="23.25" customHeight="1">
      <c r="A15" s="87"/>
      <c r="B15" s="90"/>
      <c r="C15" s="102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3"/>
        <v>90000</v>
      </c>
      <c r="I15" s="105"/>
      <c r="J15" s="26"/>
      <c r="K15" s="26" t="s">
        <v>61</v>
      </c>
      <c r="L15" s="27">
        <f t="shared" si="0"/>
        <v>4248000</v>
      </c>
      <c r="M15" s="28">
        <f>G23+G51+G79</f>
        <v>538</v>
      </c>
      <c r="O15" s="12">
        <f>G93+G135</f>
        <v>406</v>
      </c>
      <c r="P15" s="67">
        <f t="shared" si="1"/>
        <v>944</v>
      </c>
      <c r="Q15" s="12">
        <v>4500</v>
      </c>
    </row>
    <row r="16" spans="1:17" s="12" customFormat="1" ht="23.25" customHeight="1">
      <c r="A16" s="87"/>
      <c r="B16" s="90"/>
      <c r="C16" s="102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3"/>
        <v>24000</v>
      </c>
      <c r="I16" s="105"/>
      <c r="J16" s="26"/>
      <c r="K16" s="26" t="s">
        <v>26</v>
      </c>
      <c r="L16" s="79">
        <f t="shared" si="0"/>
        <v>170000</v>
      </c>
      <c r="M16" s="28">
        <f>G17+G32+G44+G59+G73+G86</f>
        <v>3</v>
      </c>
      <c r="O16" s="12">
        <f>G100+G116+G129+G141</f>
        <v>2</v>
      </c>
      <c r="P16" s="67">
        <f t="shared" si="1"/>
        <v>5</v>
      </c>
      <c r="Q16" s="12">
        <v>34000</v>
      </c>
    </row>
    <row r="17" spans="1:17" s="12" customFormat="1" ht="23.25" customHeight="1">
      <c r="A17" s="87"/>
      <c r="B17" s="90"/>
      <c r="C17" s="102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3"/>
        <v>17000</v>
      </c>
      <c r="I17" s="105"/>
      <c r="J17" s="26"/>
      <c r="K17" s="26" t="s">
        <v>55</v>
      </c>
      <c r="L17" s="27">
        <f t="shared" si="0"/>
        <v>2400000</v>
      </c>
      <c r="M17" s="28">
        <f>'tuần 1.01'!G52+'tuần 1.01'!G81</f>
        <v>16</v>
      </c>
      <c r="P17" s="67">
        <f>M17</f>
        <v>16</v>
      </c>
      <c r="Q17" s="12">
        <v>150000</v>
      </c>
    </row>
    <row r="18" spans="1:17" s="12" customFormat="1" ht="23.25" customHeight="1">
      <c r="A18" s="87"/>
      <c r="B18" s="90"/>
      <c r="C18" s="102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3"/>
        <v>16500</v>
      </c>
      <c r="I18" s="105"/>
      <c r="J18" s="26"/>
      <c r="K18" s="26" t="s">
        <v>62</v>
      </c>
      <c r="L18" s="26">
        <f t="shared" si="0"/>
        <v>5467500</v>
      </c>
      <c r="M18" s="70">
        <f>G36</f>
        <v>20.5</v>
      </c>
      <c r="N18" s="30"/>
      <c r="O18" s="12">
        <f>G134</f>
        <v>20</v>
      </c>
      <c r="P18" s="12">
        <f>O18+M18</f>
        <v>40.5</v>
      </c>
      <c r="Q18" s="12">
        <v>135000</v>
      </c>
    </row>
    <row r="19" spans="1:17" s="12" customFormat="1" ht="23.25" customHeight="1">
      <c r="A19" s="87"/>
      <c r="B19" s="90"/>
      <c r="C19" s="102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3"/>
        <v>10000</v>
      </c>
      <c r="I19" s="105"/>
      <c r="J19" s="26"/>
      <c r="K19" s="26"/>
      <c r="L19" s="27">
        <f>SUM(L8:L18)</f>
        <v>33896500</v>
      </c>
      <c r="M19" s="28"/>
    </row>
    <row r="20" spans="1:17" s="12" customFormat="1" ht="23.25" customHeight="1">
      <c r="A20" s="87"/>
      <c r="B20" s="90"/>
      <c r="C20" s="102"/>
      <c r="D20" s="43" t="s">
        <v>33</v>
      </c>
      <c r="E20" s="40" t="s">
        <v>12</v>
      </c>
      <c r="F20" s="41">
        <v>36400</v>
      </c>
      <c r="G20" s="10">
        <v>12</v>
      </c>
      <c r="H20" s="11">
        <f t="shared" si="3"/>
        <v>436800</v>
      </c>
      <c r="I20" s="105"/>
      <c r="J20" s="26"/>
      <c r="K20" s="26"/>
      <c r="L20" s="27"/>
      <c r="M20" s="28"/>
    </row>
    <row r="21" spans="1:17" s="12" customFormat="1" ht="23.25" customHeight="1">
      <c r="A21" s="87"/>
      <c r="B21" s="90"/>
      <c r="C21" s="103"/>
      <c r="D21" s="43"/>
      <c r="E21" s="40"/>
      <c r="F21" s="41"/>
      <c r="G21" s="42"/>
      <c r="H21" s="71">
        <f>SUM(H8:H20)</f>
        <v>4113300</v>
      </c>
      <c r="I21" s="105"/>
      <c r="J21" s="26"/>
      <c r="K21" s="26"/>
      <c r="L21" s="27"/>
      <c r="M21" s="28"/>
    </row>
    <row r="22" spans="1:17" s="12" customFormat="1" ht="23.25" customHeight="1">
      <c r="A22" s="87"/>
      <c r="B22" s="90"/>
      <c r="C22" s="96" t="s">
        <v>65</v>
      </c>
      <c r="D22" s="60" t="s">
        <v>16</v>
      </c>
      <c r="E22" s="48" t="s">
        <v>12</v>
      </c>
      <c r="F22" s="61">
        <v>95000</v>
      </c>
      <c r="G22" s="10">
        <v>13.5</v>
      </c>
      <c r="H22" s="11">
        <f>G22*F22</f>
        <v>1282500</v>
      </c>
      <c r="I22" s="105"/>
      <c r="J22" s="26"/>
      <c r="K22" s="26"/>
      <c r="L22" s="27"/>
      <c r="M22" s="29"/>
    </row>
    <row r="23" spans="1:17" s="12" customFormat="1" ht="23.25" customHeight="1">
      <c r="A23" s="87"/>
      <c r="B23" s="90"/>
      <c r="C23" s="97"/>
      <c r="D23" s="60" t="s">
        <v>17</v>
      </c>
      <c r="E23" s="48" t="s">
        <v>18</v>
      </c>
      <c r="F23" s="61">
        <v>4500</v>
      </c>
      <c r="G23" s="10">
        <v>203</v>
      </c>
      <c r="H23" s="11">
        <f t="shared" ref="H23:H34" si="4">G23*F23</f>
        <v>913500</v>
      </c>
      <c r="I23" s="105"/>
      <c r="J23" s="26"/>
      <c r="K23" s="26"/>
      <c r="L23" s="27"/>
      <c r="M23" s="29"/>
    </row>
    <row r="24" spans="1:17" s="12" customFormat="1" ht="23.25" customHeight="1">
      <c r="A24" s="87"/>
      <c r="B24" s="90"/>
      <c r="C24" s="97"/>
      <c r="D24" s="60" t="s">
        <v>19</v>
      </c>
      <c r="E24" s="48" t="s">
        <v>12</v>
      </c>
      <c r="F24" s="61">
        <v>15000</v>
      </c>
      <c r="G24" s="10">
        <v>14</v>
      </c>
      <c r="H24" s="11">
        <f t="shared" si="4"/>
        <v>210000</v>
      </c>
      <c r="I24" s="105"/>
      <c r="J24" s="26"/>
      <c r="K24" s="26"/>
      <c r="L24" s="27"/>
      <c r="M24" s="28"/>
    </row>
    <row r="25" spans="1:17" s="12" customFormat="1" ht="23.25" customHeight="1">
      <c r="A25" s="87"/>
      <c r="B25" s="90"/>
      <c r="C25" s="97"/>
      <c r="D25" s="60" t="s">
        <v>11</v>
      </c>
      <c r="E25" s="48" t="s">
        <v>12</v>
      </c>
      <c r="F25" s="61">
        <v>130000</v>
      </c>
      <c r="G25" s="10">
        <v>9</v>
      </c>
      <c r="H25" s="11">
        <f t="shared" si="4"/>
        <v>1170000</v>
      </c>
      <c r="I25" s="105"/>
      <c r="J25" s="26"/>
      <c r="K25" s="26"/>
      <c r="L25" s="27"/>
      <c r="M25" s="28"/>
    </row>
    <row r="26" spans="1:17" s="12" customFormat="1" ht="23.25" customHeight="1">
      <c r="A26" s="87"/>
      <c r="B26" s="90"/>
      <c r="C26" s="97"/>
      <c r="D26" s="60" t="s">
        <v>63</v>
      </c>
      <c r="E26" s="48" t="s">
        <v>12</v>
      </c>
      <c r="F26" s="61">
        <v>22000</v>
      </c>
      <c r="G26" s="10">
        <v>12</v>
      </c>
      <c r="H26" s="11">
        <f t="shared" si="4"/>
        <v>264000</v>
      </c>
      <c r="I26" s="105"/>
      <c r="J26" s="26"/>
      <c r="K26" s="26"/>
      <c r="L26" s="27"/>
      <c r="M26" s="28"/>
    </row>
    <row r="27" spans="1:17" s="12" customFormat="1" ht="23.25" customHeight="1">
      <c r="A27" s="87"/>
      <c r="B27" s="90"/>
      <c r="C27" s="97"/>
      <c r="D27" s="62" t="s">
        <v>15</v>
      </c>
      <c r="E27" s="48" t="s">
        <v>12</v>
      </c>
      <c r="F27" s="61">
        <v>17000</v>
      </c>
      <c r="G27" s="10"/>
      <c r="H27" s="11">
        <f t="shared" si="4"/>
        <v>0</v>
      </c>
      <c r="I27" s="105"/>
      <c r="J27" s="26"/>
      <c r="K27" s="26"/>
      <c r="L27" s="27"/>
      <c r="M27" s="28"/>
    </row>
    <row r="28" spans="1:17" s="12" customFormat="1" ht="23.25" customHeight="1">
      <c r="A28" s="87"/>
      <c r="B28" s="90"/>
      <c r="C28" s="97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4"/>
        <v>40000</v>
      </c>
      <c r="I28" s="105"/>
      <c r="J28" s="26"/>
      <c r="K28" s="26"/>
      <c r="L28" s="27"/>
      <c r="M28" s="28"/>
    </row>
    <row r="29" spans="1:17" s="12" customFormat="1" ht="23.25" customHeight="1">
      <c r="A29" s="87"/>
      <c r="B29" s="90"/>
      <c r="C29" s="97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4"/>
        <v>2500</v>
      </c>
      <c r="I29" s="105"/>
      <c r="J29" s="26"/>
      <c r="K29" s="26"/>
      <c r="L29" s="27"/>
      <c r="M29" s="28"/>
    </row>
    <row r="30" spans="1:17" s="12" customFormat="1" ht="23.25" customHeight="1">
      <c r="A30" s="87"/>
      <c r="B30" s="90"/>
      <c r="C30" s="97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4"/>
        <v>90000</v>
      </c>
      <c r="I30" s="105"/>
      <c r="J30" s="26"/>
      <c r="K30" s="26"/>
      <c r="L30" s="27"/>
      <c r="M30" s="28"/>
    </row>
    <row r="31" spans="1:17" s="12" customFormat="1" ht="23.25" customHeight="1">
      <c r="A31" s="87"/>
      <c r="B31" s="90"/>
      <c r="C31" s="97"/>
      <c r="D31" s="62" t="s">
        <v>31</v>
      </c>
      <c r="E31" s="48" t="s">
        <v>12</v>
      </c>
      <c r="F31" s="61">
        <v>60000</v>
      </c>
      <c r="G31" s="10">
        <v>0.4</v>
      </c>
      <c r="H31" s="11">
        <f t="shared" si="4"/>
        <v>24000</v>
      </c>
      <c r="I31" s="105"/>
      <c r="J31" s="26"/>
      <c r="K31" s="26"/>
      <c r="L31" s="27"/>
      <c r="M31" s="28"/>
    </row>
    <row r="32" spans="1:17" s="12" customFormat="1" ht="23.25" customHeight="1">
      <c r="A32" s="87"/>
      <c r="B32" s="90"/>
      <c r="C32" s="97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4"/>
        <v>17000</v>
      </c>
      <c r="I32" s="105"/>
      <c r="J32" s="26"/>
      <c r="K32" s="26"/>
      <c r="L32" s="27"/>
      <c r="M32" s="28"/>
    </row>
    <row r="33" spans="1:13" s="12" customFormat="1" ht="23.25" customHeight="1">
      <c r="A33" s="87"/>
      <c r="B33" s="90"/>
      <c r="C33" s="97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4"/>
        <v>16500</v>
      </c>
      <c r="I33" s="105"/>
      <c r="J33" s="26"/>
      <c r="K33" s="26"/>
      <c r="L33" s="27"/>
      <c r="M33" s="28"/>
    </row>
    <row r="34" spans="1:13" s="12" customFormat="1" ht="23.25" customHeight="1">
      <c r="A34" s="87"/>
      <c r="B34" s="90"/>
      <c r="C34" s="97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4"/>
        <v>10000</v>
      </c>
      <c r="I34" s="105"/>
      <c r="J34" s="26"/>
      <c r="K34" s="26"/>
      <c r="L34" s="27"/>
      <c r="M34" s="31"/>
    </row>
    <row r="35" spans="1:13" s="12" customFormat="1" ht="44.25" customHeight="1">
      <c r="A35" s="88"/>
      <c r="B35" s="91"/>
      <c r="C35" s="107"/>
      <c r="D35" s="43"/>
      <c r="E35" s="40"/>
      <c r="F35" s="41"/>
      <c r="G35" s="42"/>
      <c r="H35" s="71">
        <f>SUM(H22:H34)</f>
        <v>4040000</v>
      </c>
      <c r="I35" s="106"/>
      <c r="J35" s="26"/>
      <c r="K35" s="26"/>
      <c r="L35" s="27"/>
      <c r="M35" s="31"/>
    </row>
    <row r="36" spans="1:13" s="12" customFormat="1" ht="23.25" customHeight="1">
      <c r="A36" s="47"/>
      <c r="B36" s="89" t="s">
        <v>71</v>
      </c>
      <c r="C36" s="96" t="s">
        <v>66</v>
      </c>
      <c r="D36" s="43" t="s">
        <v>39</v>
      </c>
      <c r="E36" s="48" t="s">
        <v>12</v>
      </c>
      <c r="F36" s="61">
        <v>135000</v>
      </c>
      <c r="G36" s="10">
        <v>20.5</v>
      </c>
      <c r="H36" s="11">
        <f>G36*F36</f>
        <v>2767500</v>
      </c>
      <c r="I36" s="104"/>
      <c r="J36" s="26"/>
      <c r="K36" s="26"/>
      <c r="L36" s="27"/>
      <c r="M36" s="31"/>
    </row>
    <row r="37" spans="1:13" s="12" customFormat="1" ht="23.25" customHeight="1">
      <c r="A37" s="87">
        <v>3</v>
      </c>
      <c r="B37" s="90"/>
      <c r="C37" s="97"/>
      <c r="D37" s="46" t="s">
        <v>13</v>
      </c>
      <c r="E37" s="48" t="str">
        <f>E9</f>
        <v>Kg</v>
      </c>
      <c r="F37" s="61">
        <v>25000</v>
      </c>
      <c r="G37" s="10">
        <v>13</v>
      </c>
      <c r="H37" s="11">
        <f t="shared" ref="H37:H48" si="5">G37*F37</f>
        <v>325000</v>
      </c>
      <c r="I37" s="105"/>
    </row>
    <row r="38" spans="1:13" s="12" customFormat="1" ht="23.25" customHeight="1">
      <c r="A38" s="87"/>
      <c r="B38" s="90"/>
      <c r="C38" s="97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5"/>
        <v>225000</v>
      </c>
      <c r="I38" s="105"/>
    </row>
    <row r="39" spans="1:13" s="14" customFormat="1" ht="23.25" customHeight="1">
      <c r="A39" s="87"/>
      <c r="B39" s="90"/>
      <c r="C39" s="97"/>
      <c r="D39" s="46" t="s">
        <v>15</v>
      </c>
      <c r="E39" s="48" t="str">
        <f>E12</f>
        <v>Kg</v>
      </c>
      <c r="F39" s="61">
        <v>17000</v>
      </c>
      <c r="G39" s="10"/>
      <c r="H39" s="11">
        <f t="shared" si="5"/>
        <v>0</v>
      </c>
      <c r="I39" s="105"/>
      <c r="J39" s="26"/>
      <c r="K39" s="26"/>
      <c r="L39" s="27"/>
      <c r="M39" s="32"/>
    </row>
    <row r="40" spans="1:13" s="14" customFormat="1" ht="23.25" customHeight="1">
      <c r="A40" s="87"/>
      <c r="B40" s="90"/>
      <c r="C40" s="97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5"/>
        <v>40000</v>
      </c>
      <c r="I40" s="105"/>
      <c r="J40" s="26"/>
      <c r="K40" s="26"/>
      <c r="L40" s="27"/>
      <c r="M40" s="32"/>
    </row>
    <row r="41" spans="1:13" s="14" customFormat="1" ht="23.25" customHeight="1">
      <c r="A41" s="87"/>
      <c r="B41" s="90"/>
      <c r="C41" s="97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5"/>
        <v>2500</v>
      </c>
      <c r="I41" s="105"/>
      <c r="J41" s="26"/>
      <c r="K41" s="26"/>
      <c r="L41" s="27"/>
      <c r="M41" s="32"/>
    </row>
    <row r="42" spans="1:13" s="14" customFormat="1" ht="23.25" customHeight="1">
      <c r="A42" s="87"/>
      <c r="B42" s="90"/>
      <c r="C42" s="97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5"/>
        <v>90000</v>
      </c>
      <c r="I42" s="105"/>
      <c r="J42" s="26"/>
      <c r="K42" s="26"/>
      <c r="L42" s="27"/>
      <c r="M42" s="32"/>
    </row>
    <row r="43" spans="1:13" s="14" customFormat="1" ht="23.25" customHeight="1">
      <c r="A43" s="87"/>
      <c r="B43" s="90"/>
      <c r="C43" s="97"/>
      <c r="D43" s="43" t="s">
        <v>31</v>
      </c>
      <c r="E43" s="48" t="s">
        <v>12</v>
      </c>
      <c r="F43" s="61">
        <v>60000</v>
      </c>
      <c r="G43" s="10">
        <v>0.4</v>
      </c>
      <c r="H43" s="11">
        <f t="shared" si="5"/>
        <v>24000</v>
      </c>
      <c r="I43" s="105"/>
      <c r="J43" s="26"/>
      <c r="K43" s="26"/>
      <c r="L43" s="27"/>
      <c r="M43" s="32"/>
    </row>
    <row r="44" spans="1:13" s="14" customFormat="1" ht="23.25" customHeight="1">
      <c r="A44" s="87"/>
      <c r="B44" s="90"/>
      <c r="C44" s="97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5"/>
        <v>17000</v>
      </c>
      <c r="I44" s="105"/>
      <c r="J44" s="26"/>
      <c r="K44" s="26"/>
      <c r="L44" s="27"/>
      <c r="M44" s="32"/>
    </row>
    <row r="45" spans="1:13" s="14" customFormat="1" ht="23.25" customHeight="1">
      <c r="A45" s="87"/>
      <c r="B45" s="90"/>
      <c r="C45" s="97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5"/>
        <v>16500</v>
      </c>
      <c r="I45" s="105"/>
      <c r="J45" s="26"/>
      <c r="K45" s="26"/>
      <c r="L45" s="27"/>
      <c r="M45" s="32"/>
    </row>
    <row r="46" spans="1:13" s="14" customFormat="1" ht="23.25" customHeight="1">
      <c r="A46" s="87"/>
      <c r="B46" s="90"/>
      <c r="C46" s="97"/>
      <c r="D46" s="43" t="s">
        <v>35</v>
      </c>
      <c r="E46" s="48" t="s">
        <v>12</v>
      </c>
      <c r="F46" s="61">
        <v>50000</v>
      </c>
      <c r="G46" s="10">
        <v>0.2</v>
      </c>
      <c r="H46" s="11">
        <f t="shared" si="5"/>
        <v>10000</v>
      </c>
      <c r="I46" s="105"/>
      <c r="J46" s="26"/>
      <c r="K46" s="26"/>
      <c r="L46" s="27"/>
      <c r="M46" s="32"/>
    </row>
    <row r="47" spans="1:13" s="14" customFormat="1" ht="23.25" customHeight="1">
      <c r="A47" s="87"/>
      <c r="B47" s="90"/>
      <c r="C47" s="97"/>
      <c r="D47" s="43" t="s">
        <v>41</v>
      </c>
      <c r="E47" s="48" t="s">
        <v>12</v>
      </c>
      <c r="F47" s="61">
        <v>30000</v>
      </c>
      <c r="G47" s="10">
        <v>0.4</v>
      </c>
      <c r="H47" s="11">
        <f t="shared" si="5"/>
        <v>12000</v>
      </c>
      <c r="I47" s="105"/>
      <c r="J47" s="26"/>
      <c r="K47" s="26"/>
      <c r="L47" s="27"/>
      <c r="M47" s="32"/>
    </row>
    <row r="48" spans="1:13" s="14" customFormat="1" ht="23.25" customHeight="1">
      <c r="A48" s="87"/>
      <c r="B48" s="90"/>
      <c r="C48" s="97"/>
      <c r="D48" s="43" t="s">
        <v>33</v>
      </c>
      <c r="E48" s="48" t="s">
        <v>12</v>
      </c>
      <c r="F48" s="41">
        <v>36400</v>
      </c>
      <c r="G48" s="10">
        <v>12</v>
      </c>
      <c r="H48" s="11">
        <f t="shared" si="5"/>
        <v>436800</v>
      </c>
      <c r="I48" s="105"/>
      <c r="J48" s="26"/>
      <c r="K48" s="26"/>
      <c r="L48" s="27"/>
      <c r="M48" s="32"/>
    </row>
    <row r="49" spans="1:13" s="14" customFormat="1" ht="27" customHeight="1">
      <c r="A49" s="87"/>
      <c r="B49" s="90"/>
      <c r="C49" s="107"/>
      <c r="D49" s="43"/>
      <c r="E49" s="40"/>
      <c r="F49" s="41"/>
      <c r="G49" s="42"/>
      <c r="H49" s="71">
        <f>SUM(H36:H48)</f>
        <v>3966300</v>
      </c>
      <c r="I49" s="105"/>
      <c r="J49" s="26"/>
      <c r="K49" s="26"/>
      <c r="L49" s="27"/>
      <c r="M49" s="32"/>
    </row>
    <row r="50" spans="1:13" s="14" customFormat="1" ht="23.25" customHeight="1">
      <c r="A50" s="87"/>
      <c r="B50" s="90"/>
      <c r="C50" s="98" t="s">
        <v>54</v>
      </c>
      <c r="D50" s="39" t="s">
        <v>11</v>
      </c>
      <c r="E50" s="40" t="s">
        <v>12</v>
      </c>
      <c r="F50" s="41">
        <v>130000</v>
      </c>
      <c r="G50" s="10">
        <v>13</v>
      </c>
      <c r="H50" s="11">
        <f>G50*F50</f>
        <v>1690000</v>
      </c>
      <c r="I50" s="105"/>
      <c r="J50" s="33"/>
      <c r="K50" s="26"/>
      <c r="L50" s="27"/>
      <c r="M50" s="34"/>
    </row>
    <row r="51" spans="1:13" s="12" customFormat="1" ht="23.25" customHeight="1">
      <c r="A51" s="87"/>
      <c r="B51" s="90"/>
      <c r="C51" s="99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6">G51*F51</f>
        <v>742500</v>
      </c>
      <c r="I51" s="105"/>
      <c r="J51" s="26"/>
      <c r="K51" s="26"/>
      <c r="L51" s="27"/>
      <c r="M51" s="32"/>
    </row>
    <row r="52" spans="1:13" s="12" customFormat="1" ht="23.25" customHeight="1">
      <c r="A52" s="87"/>
      <c r="B52" s="90"/>
      <c r="C52" s="99"/>
      <c r="D52" s="39" t="s">
        <v>40</v>
      </c>
      <c r="E52" s="40" t="s">
        <v>12</v>
      </c>
      <c r="F52" s="41">
        <v>150000</v>
      </c>
      <c r="G52" s="10">
        <v>8</v>
      </c>
      <c r="H52" s="11">
        <f t="shared" si="6"/>
        <v>1200000</v>
      </c>
      <c r="I52" s="105"/>
      <c r="J52" s="26"/>
      <c r="K52" s="26"/>
      <c r="L52" s="27"/>
      <c r="M52" s="32"/>
    </row>
    <row r="53" spans="1:13" s="12" customFormat="1" ht="23.25" customHeight="1">
      <c r="A53" s="87"/>
      <c r="B53" s="90"/>
      <c r="C53" s="99"/>
      <c r="D53" s="39" t="s">
        <v>42</v>
      </c>
      <c r="E53" s="40" t="s">
        <v>12</v>
      </c>
      <c r="F53" s="41">
        <v>15000</v>
      </c>
      <c r="G53" s="10">
        <v>12.5</v>
      </c>
      <c r="H53" s="11">
        <f t="shared" si="6"/>
        <v>187500</v>
      </c>
      <c r="I53" s="105"/>
      <c r="J53" s="26"/>
      <c r="K53" s="26"/>
      <c r="L53" s="27"/>
      <c r="M53" s="32"/>
    </row>
    <row r="54" spans="1:13" s="12" customFormat="1" ht="23.25" customHeight="1">
      <c r="A54" s="87"/>
      <c r="B54" s="90"/>
      <c r="C54" s="99"/>
      <c r="D54" s="43" t="s">
        <v>15</v>
      </c>
      <c r="E54" s="40" t="s">
        <v>12</v>
      </c>
      <c r="F54" s="41">
        <v>17000</v>
      </c>
      <c r="G54" s="10"/>
      <c r="H54" s="11"/>
      <c r="I54" s="105"/>
      <c r="J54" s="26"/>
      <c r="K54" s="26"/>
      <c r="L54" s="27"/>
      <c r="M54" s="32"/>
    </row>
    <row r="55" spans="1:13" s="12" customFormat="1" ht="17.25" customHeight="1">
      <c r="A55" s="87"/>
      <c r="B55" s="90"/>
      <c r="C55" s="99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6"/>
        <v>60000</v>
      </c>
      <c r="I55" s="105"/>
      <c r="J55" s="26"/>
      <c r="K55" s="26"/>
      <c r="L55" s="27"/>
      <c r="M55" s="32"/>
    </row>
    <row r="56" spans="1:13" s="12" customFormat="1" ht="23.25" customHeight="1">
      <c r="A56" s="87"/>
      <c r="B56" s="90"/>
      <c r="C56" s="99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6"/>
        <v>2500</v>
      </c>
      <c r="I56" s="105"/>
      <c r="J56" s="26"/>
      <c r="K56" s="26"/>
      <c r="L56" s="27"/>
      <c r="M56" s="32"/>
    </row>
    <row r="57" spans="1:13" s="12" customFormat="1" ht="23.25" customHeight="1">
      <c r="A57" s="87"/>
      <c r="B57" s="90"/>
      <c r="C57" s="99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6"/>
        <v>90000</v>
      </c>
      <c r="I57" s="105"/>
      <c r="J57" s="26"/>
      <c r="K57" s="26"/>
      <c r="L57" s="27"/>
      <c r="M57" s="32"/>
    </row>
    <row r="58" spans="1:13" s="12" customFormat="1" ht="23.25" customHeight="1">
      <c r="A58" s="87"/>
      <c r="B58" s="90"/>
      <c r="C58" s="99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6"/>
        <v>24000</v>
      </c>
      <c r="I58" s="105"/>
      <c r="J58" s="26"/>
      <c r="K58" s="26"/>
      <c r="L58" s="27"/>
      <c r="M58" s="32"/>
    </row>
    <row r="59" spans="1:13" s="12" customFormat="1" ht="23.25" customHeight="1">
      <c r="A59" s="87"/>
      <c r="B59" s="90"/>
      <c r="C59" s="99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6"/>
        <v>17000</v>
      </c>
      <c r="I59" s="105"/>
      <c r="J59" s="26"/>
      <c r="K59" s="26"/>
      <c r="L59" s="27"/>
      <c r="M59" s="32"/>
    </row>
    <row r="60" spans="1:13" s="12" customFormat="1" ht="23.25" customHeight="1">
      <c r="A60" s="87"/>
      <c r="B60" s="90"/>
      <c r="C60" s="99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6"/>
        <v>16500</v>
      </c>
      <c r="I60" s="105"/>
      <c r="J60" s="26"/>
      <c r="K60" s="26"/>
      <c r="L60" s="27"/>
      <c r="M60" s="32"/>
    </row>
    <row r="61" spans="1:13" s="12" customFormat="1" ht="23.25" customHeight="1">
      <c r="A61" s="87"/>
      <c r="B61" s="90"/>
      <c r="C61" s="99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6"/>
        <v>10000</v>
      </c>
      <c r="I61" s="105"/>
      <c r="J61" s="26"/>
      <c r="K61" s="26"/>
      <c r="L61" s="27"/>
      <c r="M61" s="32"/>
    </row>
    <row r="62" spans="1:13" s="12" customFormat="1" ht="23.25" customHeight="1">
      <c r="A62" s="88"/>
      <c r="B62" s="91"/>
      <c r="C62" s="100"/>
      <c r="D62" s="46"/>
      <c r="E62" s="40"/>
      <c r="F62" s="41"/>
      <c r="G62" s="10"/>
      <c r="H62" s="71">
        <f>SUM(H50:H61)</f>
        <v>4040000</v>
      </c>
      <c r="I62" s="106"/>
      <c r="J62" s="25"/>
      <c r="K62" s="25"/>
      <c r="L62" s="25"/>
      <c r="M62" s="25"/>
    </row>
    <row r="63" spans="1:13" s="12" customFormat="1" ht="23.25" customHeight="1">
      <c r="A63" s="86">
        <v>4</v>
      </c>
      <c r="B63" s="89" t="s">
        <v>72</v>
      </c>
      <c r="C63" s="96" t="s">
        <v>53</v>
      </c>
      <c r="D63" s="60" t="s">
        <v>16</v>
      </c>
      <c r="E63" s="48" t="s">
        <v>12</v>
      </c>
      <c r="F63" s="61">
        <v>95000</v>
      </c>
      <c r="G63" s="10">
        <v>15</v>
      </c>
      <c r="H63" s="11">
        <f>G63*F63</f>
        <v>1425000</v>
      </c>
      <c r="I63" s="95"/>
      <c r="J63" s="25"/>
      <c r="K63" s="25"/>
      <c r="L63" s="25"/>
      <c r="M63" s="25"/>
    </row>
    <row r="64" spans="1:13" s="12" customFormat="1" ht="23.25" customHeight="1">
      <c r="A64" s="87"/>
      <c r="B64" s="90"/>
      <c r="C64" s="97"/>
      <c r="D64" s="60" t="s">
        <v>13</v>
      </c>
      <c r="E64" s="48" t="s">
        <v>12</v>
      </c>
      <c r="F64" s="61">
        <v>25000</v>
      </c>
      <c r="G64" s="10">
        <v>13.5</v>
      </c>
      <c r="H64" s="11">
        <f t="shared" ref="H64:H75" si="7">G64*F64</f>
        <v>337500</v>
      </c>
      <c r="I64" s="95"/>
    </row>
    <row r="65" spans="1:9" s="12" customFormat="1" ht="23.25" customHeight="1">
      <c r="A65" s="87"/>
      <c r="B65" s="90"/>
      <c r="C65" s="97"/>
      <c r="D65" s="60" t="s">
        <v>37</v>
      </c>
      <c r="E65" s="48" t="s">
        <v>12</v>
      </c>
      <c r="F65" s="61">
        <v>15000</v>
      </c>
      <c r="G65" s="10">
        <v>12</v>
      </c>
      <c r="H65" s="11">
        <f t="shared" si="7"/>
        <v>180000</v>
      </c>
      <c r="I65" s="95"/>
    </row>
    <row r="66" spans="1:9" s="12" customFormat="1" ht="23.25" customHeight="1">
      <c r="A66" s="87"/>
      <c r="B66" s="90"/>
      <c r="C66" s="97"/>
      <c r="D66" s="60" t="s">
        <v>11</v>
      </c>
      <c r="E66" s="48" t="s">
        <v>12</v>
      </c>
      <c r="F66" s="61">
        <v>130000</v>
      </c>
      <c r="G66" s="10">
        <v>9.6999999999999993</v>
      </c>
      <c r="H66" s="11">
        <f t="shared" si="7"/>
        <v>1261000</v>
      </c>
      <c r="I66" s="95"/>
    </row>
    <row r="67" spans="1:9" s="12" customFormat="1" ht="23.25" customHeight="1">
      <c r="A67" s="87"/>
      <c r="B67" s="90"/>
      <c r="C67" s="97"/>
      <c r="D67" s="60" t="s">
        <v>43</v>
      </c>
      <c r="E67" s="48" t="s">
        <v>12</v>
      </c>
      <c r="F67" s="61">
        <v>17000</v>
      </c>
      <c r="G67" s="10">
        <v>9</v>
      </c>
      <c r="H67" s="11">
        <f t="shared" si="7"/>
        <v>153000</v>
      </c>
      <c r="I67" s="95"/>
    </row>
    <row r="68" spans="1:9" s="12" customFormat="1" ht="23.25" customHeight="1">
      <c r="A68" s="87"/>
      <c r="B68" s="90"/>
      <c r="C68" s="97"/>
      <c r="D68" s="62" t="s">
        <v>15</v>
      </c>
      <c r="E68" s="48" t="s">
        <v>12</v>
      </c>
      <c r="F68" s="61">
        <v>17000</v>
      </c>
      <c r="G68" s="10">
        <v>2</v>
      </c>
      <c r="H68" s="11">
        <f t="shared" si="7"/>
        <v>34000</v>
      </c>
      <c r="I68" s="95"/>
    </row>
    <row r="69" spans="1:9" s="12" customFormat="1" ht="23.25" customHeight="1">
      <c r="A69" s="87"/>
      <c r="B69" s="90"/>
      <c r="C69" s="97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7"/>
        <v>40000</v>
      </c>
      <c r="I69" s="95"/>
    </row>
    <row r="70" spans="1:9" s="12" customFormat="1" ht="23.25" customHeight="1">
      <c r="A70" s="87"/>
      <c r="B70" s="90"/>
      <c r="C70" s="97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7"/>
        <v>2500</v>
      </c>
      <c r="I70" s="95"/>
    </row>
    <row r="71" spans="1:9" s="12" customFormat="1" ht="23.25" customHeight="1">
      <c r="A71" s="87"/>
      <c r="B71" s="90"/>
      <c r="C71" s="97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7"/>
        <v>90000</v>
      </c>
      <c r="I71" s="95"/>
    </row>
    <row r="72" spans="1:9" s="12" customFormat="1" ht="23.25" customHeight="1">
      <c r="A72" s="87"/>
      <c r="B72" s="90"/>
      <c r="C72" s="97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7"/>
        <v>24000</v>
      </c>
      <c r="I72" s="95"/>
    </row>
    <row r="73" spans="1:9" s="12" customFormat="1" ht="23.25" customHeight="1">
      <c r="A73" s="87"/>
      <c r="B73" s="90"/>
      <c r="C73" s="97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7"/>
        <v>17000</v>
      </c>
      <c r="I73" s="95"/>
    </row>
    <row r="74" spans="1:9" s="12" customFormat="1" ht="23.25" customHeight="1">
      <c r="A74" s="87"/>
      <c r="B74" s="90"/>
      <c r="C74" s="97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7"/>
        <v>16500</v>
      </c>
      <c r="I74" s="95"/>
    </row>
    <row r="75" spans="1:9" s="12" customFormat="1" ht="23.25" customHeight="1">
      <c r="A75" s="87"/>
      <c r="B75" s="90"/>
      <c r="C75" s="97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7"/>
        <v>10000</v>
      </c>
      <c r="I75" s="95"/>
    </row>
    <row r="76" spans="1:9" s="12" customFormat="1" ht="23.25" customHeight="1">
      <c r="A76" s="87"/>
      <c r="B76" s="90"/>
      <c r="C76" s="97"/>
      <c r="D76" s="43" t="s">
        <v>33</v>
      </c>
      <c r="E76" s="40" t="s">
        <v>12</v>
      </c>
      <c r="F76" s="41">
        <v>36400</v>
      </c>
      <c r="G76" s="10">
        <v>12</v>
      </c>
      <c r="H76" s="11">
        <f t="shared" ref="H76" si="8">G76*F76</f>
        <v>436800</v>
      </c>
      <c r="I76" s="95"/>
    </row>
    <row r="77" spans="1:9" s="12" customFormat="1" ht="23.25" customHeight="1">
      <c r="A77" s="87"/>
      <c r="B77" s="90"/>
      <c r="C77" s="107"/>
      <c r="D77" s="43"/>
      <c r="E77" s="40"/>
      <c r="F77" s="41"/>
      <c r="G77" s="10"/>
      <c r="H77" s="71">
        <f>SUM(H63:H76)</f>
        <v>4027300</v>
      </c>
      <c r="I77" s="95"/>
    </row>
    <row r="78" spans="1:9" s="12" customFormat="1" ht="23.25" customHeight="1">
      <c r="A78" s="87"/>
      <c r="B78" s="90"/>
      <c r="C78" s="98" t="s">
        <v>52</v>
      </c>
      <c r="D78" s="43" t="s">
        <v>11</v>
      </c>
      <c r="E78" s="40" t="s">
        <v>12</v>
      </c>
      <c r="F78" s="61">
        <v>130000</v>
      </c>
      <c r="G78" s="10">
        <v>13</v>
      </c>
      <c r="H78" s="11">
        <f>G78*F78</f>
        <v>1690000</v>
      </c>
      <c r="I78" s="95"/>
    </row>
    <row r="79" spans="1:9" s="12" customFormat="1" ht="23.25" customHeight="1">
      <c r="A79" s="87"/>
      <c r="B79" s="90"/>
      <c r="C79" s="99"/>
      <c r="D79" s="46" t="s">
        <v>48</v>
      </c>
      <c r="E79" s="40" t="str">
        <f>E51</f>
        <v>Quả</v>
      </c>
      <c r="F79" s="61">
        <v>4500</v>
      </c>
      <c r="G79" s="10">
        <v>170</v>
      </c>
      <c r="H79" s="11">
        <f t="shared" ref="H79:H90" si="9">G79*F79</f>
        <v>765000</v>
      </c>
      <c r="I79" s="95"/>
    </row>
    <row r="80" spans="1:9" s="12" customFormat="1" ht="23.25" customHeight="1">
      <c r="A80" s="87"/>
      <c r="B80" s="90"/>
      <c r="C80" s="99"/>
      <c r="D80" s="46" t="s">
        <v>44</v>
      </c>
      <c r="E80" s="40" t="s">
        <v>12</v>
      </c>
      <c r="F80" s="61">
        <v>15000</v>
      </c>
      <c r="G80" s="10">
        <v>15</v>
      </c>
      <c r="H80" s="11">
        <f t="shared" si="9"/>
        <v>225000</v>
      </c>
      <c r="I80" s="95"/>
    </row>
    <row r="81" spans="1:12" s="12" customFormat="1" ht="23.25" customHeight="1">
      <c r="A81" s="87"/>
      <c r="B81" s="90"/>
      <c r="C81" s="99"/>
      <c r="D81" s="46" t="s">
        <v>40</v>
      </c>
      <c r="E81" s="40" t="s">
        <v>12</v>
      </c>
      <c r="F81" s="61">
        <v>150000</v>
      </c>
      <c r="G81" s="10">
        <v>8</v>
      </c>
      <c r="H81" s="11">
        <f t="shared" si="9"/>
        <v>1200000</v>
      </c>
      <c r="I81" s="95"/>
    </row>
    <row r="82" spans="1:12" s="12" customFormat="1" ht="23.25" customHeight="1">
      <c r="A82" s="87"/>
      <c r="B82" s="90"/>
      <c r="C82" s="99"/>
      <c r="D82" s="43" t="s">
        <v>28</v>
      </c>
      <c r="E82" s="40" t="s">
        <v>20</v>
      </c>
      <c r="F82" s="61">
        <v>20000</v>
      </c>
      <c r="G82" s="10">
        <v>2</v>
      </c>
      <c r="H82" s="11">
        <f t="shared" si="9"/>
        <v>40000</v>
      </c>
      <c r="I82" s="95"/>
    </row>
    <row r="83" spans="1:12" s="12" customFormat="1" ht="23.25" customHeight="1">
      <c r="A83" s="87"/>
      <c r="B83" s="90"/>
      <c r="C83" s="99"/>
      <c r="D83" s="43" t="s">
        <v>29</v>
      </c>
      <c r="E83" s="40" t="s">
        <v>12</v>
      </c>
      <c r="F83" s="61">
        <v>5000</v>
      </c>
      <c r="G83" s="10">
        <v>0.5</v>
      </c>
      <c r="H83" s="11">
        <f t="shared" si="9"/>
        <v>2500</v>
      </c>
      <c r="I83" s="95"/>
    </row>
    <row r="84" spans="1:12" s="12" customFormat="1" ht="23.25" customHeight="1">
      <c r="A84" s="87"/>
      <c r="B84" s="90"/>
      <c r="C84" s="99"/>
      <c r="D84" s="43" t="s">
        <v>30</v>
      </c>
      <c r="E84" s="40" t="s">
        <v>22</v>
      </c>
      <c r="F84" s="61">
        <v>45000</v>
      </c>
      <c r="G84" s="10">
        <v>1</v>
      </c>
      <c r="H84" s="11">
        <f t="shared" si="9"/>
        <v>45000</v>
      </c>
      <c r="I84" s="95"/>
    </row>
    <row r="85" spans="1:12" s="12" customFormat="1" ht="23.25" customHeight="1">
      <c r="A85" s="87"/>
      <c r="B85" s="90"/>
      <c r="C85" s="99"/>
      <c r="D85" s="43" t="s">
        <v>31</v>
      </c>
      <c r="E85" s="40" t="s">
        <v>12</v>
      </c>
      <c r="F85" s="61">
        <v>60000</v>
      </c>
      <c r="G85" s="10">
        <v>0.4</v>
      </c>
      <c r="H85" s="11">
        <f t="shared" si="9"/>
        <v>24000</v>
      </c>
      <c r="I85" s="95"/>
    </row>
    <row r="86" spans="1:12" s="12" customFormat="1" ht="23.25" customHeight="1">
      <c r="A86" s="87"/>
      <c r="B86" s="90"/>
      <c r="C86" s="99"/>
      <c r="D86" s="43" t="s">
        <v>34</v>
      </c>
      <c r="E86" s="40" t="s">
        <v>20</v>
      </c>
      <c r="F86" s="61">
        <v>34000</v>
      </c>
      <c r="G86" s="10">
        <v>0.5</v>
      </c>
      <c r="H86" s="11">
        <f t="shared" si="9"/>
        <v>17000</v>
      </c>
      <c r="I86" s="95"/>
    </row>
    <row r="87" spans="1:12" s="12" customFormat="1" ht="23.25" customHeight="1">
      <c r="A87" s="87"/>
      <c r="B87" s="90"/>
      <c r="C87" s="99"/>
      <c r="D87" s="43" t="s">
        <v>32</v>
      </c>
      <c r="E87" s="40" t="s">
        <v>12</v>
      </c>
      <c r="F87" s="61">
        <v>55000</v>
      </c>
      <c r="G87" s="10">
        <v>0.3</v>
      </c>
      <c r="H87" s="11">
        <f t="shared" si="9"/>
        <v>16500</v>
      </c>
      <c r="I87" s="95"/>
    </row>
    <row r="88" spans="1:12" s="12" customFormat="1" ht="23.25" customHeight="1">
      <c r="A88" s="87"/>
      <c r="B88" s="90"/>
      <c r="C88" s="99"/>
      <c r="D88" s="43" t="s">
        <v>35</v>
      </c>
      <c r="E88" s="40" t="s">
        <v>12</v>
      </c>
      <c r="F88" s="61">
        <v>50000</v>
      </c>
      <c r="G88" s="10">
        <v>0.2</v>
      </c>
      <c r="H88" s="11">
        <f t="shared" si="9"/>
        <v>10000</v>
      </c>
      <c r="I88" s="95"/>
      <c r="L88" s="12">
        <f>G20+G48+G76+G104+G132</f>
        <v>60</v>
      </c>
    </row>
    <row r="89" spans="1:12" s="12" customFormat="1" ht="23.25" customHeight="1">
      <c r="A89" s="87"/>
      <c r="B89" s="90"/>
      <c r="C89" s="99"/>
      <c r="D89" s="43" t="s">
        <v>41</v>
      </c>
      <c r="E89" s="40" t="s">
        <v>12</v>
      </c>
      <c r="F89" s="61">
        <v>30000</v>
      </c>
      <c r="G89" s="10"/>
      <c r="H89" s="11">
        <f t="shared" si="9"/>
        <v>0</v>
      </c>
      <c r="I89" s="95"/>
    </row>
    <row r="90" spans="1:12" s="12" customFormat="1" ht="23.25" customHeight="1">
      <c r="A90" s="87"/>
      <c r="B90" s="90"/>
      <c r="C90" s="99"/>
      <c r="D90" s="43" t="s">
        <v>69</v>
      </c>
      <c r="E90" s="40" t="s">
        <v>12</v>
      </c>
      <c r="F90" s="61">
        <v>25000</v>
      </c>
      <c r="G90" s="10">
        <v>0.5</v>
      </c>
      <c r="H90" s="11">
        <f t="shared" si="9"/>
        <v>12500</v>
      </c>
      <c r="I90" s="95"/>
    </row>
    <row r="91" spans="1:12" s="12" customFormat="1" ht="23.25" customHeight="1">
      <c r="A91" s="88"/>
      <c r="B91" s="91"/>
      <c r="C91" s="100"/>
      <c r="D91" s="46"/>
      <c r="E91" s="40"/>
      <c r="F91" s="41"/>
      <c r="G91" s="10"/>
      <c r="H91" s="71">
        <f>SUM(H78:H90)</f>
        <v>4047500</v>
      </c>
      <c r="I91" s="95"/>
    </row>
    <row r="92" spans="1:12" s="12" customFormat="1" ht="23.25" customHeight="1">
      <c r="A92" s="86">
        <v>5</v>
      </c>
      <c r="B92" s="89" t="s">
        <v>73</v>
      </c>
      <c r="C92" s="98" t="s">
        <v>67</v>
      </c>
      <c r="D92" s="60" t="s">
        <v>11</v>
      </c>
      <c r="E92" s="48" t="str">
        <f>E50</f>
        <v>Kg</v>
      </c>
      <c r="F92" s="61">
        <v>130000</v>
      </c>
      <c r="G92" s="10">
        <v>15.5</v>
      </c>
      <c r="H92" s="11">
        <f>G92*F92</f>
        <v>2015000</v>
      </c>
      <c r="I92" s="95"/>
    </row>
    <row r="93" spans="1:12" s="12" customFormat="1" ht="23.25" customHeight="1">
      <c r="A93" s="87"/>
      <c r="B93" s="90"/>
      <c r="C93" s="99"/>
      <c r="D93" s="60" t="s">
        <v>45</v>
      </c>
      <c r="E93" s="48" t="str">
        <f>E51</f>
        <v>Quả</v>
      </c>
      <c r="F93" s="61">
        <v>4500</v>
      </c>
      <c r="G93" s="10">
        <v>204</v>
      </c>
      <c r="H93" s="11">
        <f t="shared" ref="H93:H104" si="10">G93*F93</f>
        <v>918000</v>
      </c>
      <c r="I93" s="95"/>
    </row>
    <row r="94" spans="1:12" s="12" customFormat="1" ht="23.25" customHeight="1">
      <c r="A94" s="87"/>
      <c r="B94" s="90"/>
      <c r="C94" s="99"/>
      <c r="D94" s="60" t="s">
        <v>13</v>
      </c>
      <c r="E94" s="48" t="s">
        <v>12</v>
      </c>
      <c r="F94" s="61">
        <v>25000</v>
      </c>
      <c r="G94" s="10">
        <v>14</v>
      </c>
      <c r="H94" s="11">
        <f t="shared" si="10"/>
        <v>350000</v>
      </c>
      <c r="I94" s="95"/>
    </row>
    <row r="95" spans="1:12" s="12" customFormat="1" ht="23.25" customHeight="1">
      <c r="A95" s="87"/>
      <c r="B95" s="90"/>
      <c r="C95" s="99"/>
      <c r="D95" s="60" t="s">
        <v>14</v>
      </c>
      <c r="E95" s="48" t="s">
        <v>12</v>
      </c>
      <c r="F95" s="61">
        <v>15000</v>
      </c>
      <c r="G95" s="10">
        <v>14</v>
      </c>
      <c r="H95" s="11">
        <f t="shared" si="10"/>
        <v>210000</v>
      </c>
      <c r="I95" s="95"/>
    </row>
    <row r="96" spans="1:12" s="12" customFormat="1" ht="23.25" customHeight="1">
      <c r="A96" s="87"/>
      <c r="B96" s="90"/>
      <c r="C96" s="99"/>
      <c r="D96" s="62" t="s">
        <v>28</v>
      </c>
      <c r="E96" s="48" t="s">
        <v>20</v>
      </c>
      <c r="F96" s="61">
        <v>20000</v>
      </c>
      <c r="G96" s="10">
        <v>2</v>
      </c>
      <c r="H96" s="11">
        <f t="shared" si="10"/>
        <v>40000</v>
      </c>
      <c r="I96" s="95"/>
    </row>
    <row r="97" spans="1:9" s="12" customFormat="1" ht="23.25" customHeight="1">
      <c r="A97" s="87"/>
      <c r="B97" s="90"/>
      <c r="C97" s="99"/>
      <c r="D97" s="62" t="s">
        <v>29</v>
      </c>
      <c r="E97" s="48" t="s">
        <v>12</v>
      </c>
      <c r="F97" s="61">
        <v>5000</v>
      </c>
      <c r="G97" s="10">
        <v>0.5</v>
      </c>
      <c r="H97" s="11">
        <f t="shared" si="10"/>
        <v>2500</v>
      </c>
      <c r="I97" s="95"/>
    </row>
    <row r="98" spans="1:9" s="12" customFormat="1" ht="23.25" customHeight="1">
      <c r="A98" s="87"/>
      <c r="B98" s="90"/>
      <c r="C98" s="99"/>
      <c r="D98" s="62" t="s">
        <v>30</v>
      </c>
      <c r="E98" s="48" t="s">
        <v>22</v>
      </c>
      <c r="F98" s="61">
        <v>45000</v>
      </c>
      <c r="G98" s="10"/>
      <c r="H98" s="11">
        <f t="shared" si="10"/>
        <v>0</v>
      </c>
      <c r="I98" s="95"/>
    </row>
    <row r="99" spans="1:9" s="12" customFormat="1" ht="23.25" customHeight="1">
      <c r="A99" s="87"/>
      <c r="B99" s="90"/>
      <c r="C99" s="99"/>
      <c r="D99" s="62" t="s">
        <v>31</v>
      </c>
      <c r="E99" s="48" t="s">
        <v>12</v>
      </c>
      <c r="F99" s="61">
        <v>60000</v>
      </c>
      <c r="G99" s="10">
        <v>0.4</v>
      </c>
      <c r="H99" s="11">
        <f t="shared" si="10"/>
        <v>24000</v>
      </c>
      <c r="I99" s="95"/>
    </row>
    <row r="100" spans="1:9" s="12" customFormat="1" ht="23.25" customHeight="1">
      <c r="A100" s="87"/>
      <c r="B100" s="90"/>
      <c r="C100" s="99"/>
      <c r="D100" s="62" t="s">
        <v>34</v>
      </c>
      <c r="E100" s="48" t="s">
        <v>20</v>
      </c>
      <c r="F100" s="61">
        <v>34000</v>
      </c>
      <c r="G100" s="10">
        <v>0.5</v>
      </c>
      <c r="H100" s="11">
        <f t="shared" si="10"/>
        <v>17000</v>
      </c>
      <c r="I100" s="95"/>
    </row>
    <row r="101" spans="1:9" s="12" customFormat="1" ht="23.25" customHeight="1">
      <c r="A101" s="87"/>
      <c r="B101" s="90"/>
      <c r="C101" s="99"/>
      <c r="D101" s="62" t="s">
        <v>32</v>
      </c>
      <c r="E101" s="48" t="s">
        <v>12</v>
      </c>
      <c r="F101" s="61">
        <v>55000</v>
      </c>
      <c r="G101" s="10">
        <v>0.3</v>
      </c>
      <c r="H101" s="11">
        <f t="shared" si="10"/>
        <v>16500</v>
      </c>
      <c r="I101" s="95"/>
    </row>
    <row r="102" spans="1:9" s="12" customFormat="1" ht="23.25" customHeight="1">
      <c r="A102" s="87"/>
      <c r="B102" s="90"/>
      <c r="C102" s="99"/>
      <c r="D102" s="62" t="s">
        <v>35</v>
      </c>
      <c r="E102" s="48" t="s">
        <v>12</v>
      </c>
      <c r="F102" s="61">
        <v>50000</v>
      </c>
      <c r="G102" s="10">
        <v>0.2</v>
      </c>
      <c r="H102" s="11">
        <f t="shared" si="10"/>
        <v>10000</v>
      </c>
      <c r="I102" s="95"/>
    </row>
    <row r="103" spans="1:9" s="12" customFormat="1" ht="23.25" customHeight="1">
      <c r="A103" s="87"/>
      <c r="B103" s="90"/>
      <c r="C103" s="99"/>
      <c r="D103" s="62" t="s">
        <v>41</v>
      </c>
      <c r="E103" s="48" t="s">
        <v>12</v>
      </c>
      <c r="F103" s="61">
        <v>30000</v>
      </c>
      <c r="G103" s="10"/>
      <c r="H103" s="11">
        <f t="shared" si="10"/>
        <v>0</v>
      </c>
      <c r="I103" s="95"/>
    </row>
    <row r="104" spans="1:9" s="12" customFormat="1" ht="23.25" customHeight="1">
      <c r="A104" s="87"/>
      <c r="B104" s="90"/>
      <c r="C104" s="99"/>
      <c r="D104" s="62" t="s">
        <v>33</v>
      </c>
      <c r="E104" s="48" t="s">
        <v>12</v>
      </c>
      <c r="F104" s="41">
        <v>36400</v>
      </c>
      <c r="G104" s="10">
        <v>12</v>
      </c>
      <c r="H104" s="11">
        <f t="shared" si="10"/>
        <v>436800</v>
      </c>
      <c r="I104" s="95"/>
    </row>
    <row r="105" spans="1:9" s="12" customFormat="1" ht="23.25" customHeight="1">
      <c r="A105" s="87"/>
      <c r="B105" s="90"/>
      <c r="C105" s="100"/>
      <c r="D105" s="43"/>
      <c r="E105" s="40"/>
      <c r="F105" s="41"/>
      <c r="G105" s="42"/>
      <c r="H105" s="71">
        <f>SUM(H92:H104)</f>
        <v>4039800</v>
      </c>
      <c r="I105" s="95"/>
    </row>
    <row r="106" spans="1:9" s="12" customFormat="1" ht="23.25" customHeight="1">
      <c r="A106" s="87"/>
      <c r="B106" s="90"/>
      <c r="C106" s="96" t="s">
        <v>64</v>
      </c>
      <c r="D106" s="60" t="s">
        <v>16</v>
      </c>
      <c r="E106" s="48" t="s">
        <v>12</v>
      </c>
      <c r="F106" s="61">
        <v>95000</v>
      </c>
      <c r="G106" s="10">
        <v>16</v>
      </c>
      <c r="H106" s="11">
        <f>G106*F106</f>
        <v>1520000</v>
      </c>
      <c r="I106" s="95"/>
    </row>
    <row r="107" spans="1:9" s="12" customFormat="1" ht="23.25" customHeight="1">
      <c r="A107" s="87"/>
      <c r="B107" s="90"/>
      <c r="C107" s="97"/>
      <c r="D107" s="60" t="s">
        <v>46</v>
      </c>
      <c r="E107" s="48" t="s">
        <v>12</v>
      </c>
      <c r="F107" s="61">
        <v>25000</v>
      </c>
      <c r="G107" s="10">
        <v>14</v>
      </c>
      <c r="H107" s="11">
        <f t="shared" ref="H107:H118" si="11">G107*F107</f>
        <v>350000</v>
      </c>
      <c r="I107" s="95"/>
    </row>
    <row r="108" spans="1:9" s="12" customFormat="1" ht="23.25" customHeight="1">
      <c r="A108" s="87"/>
      <c r="B108" s="90"/>
      <c r="C108" s="97"/>
      <c r="D108" s="60" t="s">
        <v>38</v>
      </c>
      <c r="E108" s="48" t="s">
        <v>12</v>
      </c>
      <c r="F108" s="61">
        <v>20000</v>
      </c>
      <c r="G108" s="10">
        <v>10.5</v>
      </c>
      <c r="H108" s="11">
        <f t="shared" si="11"/>
        <v>210000</v>
      </c>
      <c r="I108" s="95"/>
    </row>
    <row r="109" spans="1:9" s="12" customFormat="1" ht="23.25" customHeight="1">
      <c r="A109" s="87"/>
      <c r="B109" s="90"/>
      <c r="C109" s="97"/>
      <c r="D109" s="60" t="s">
        <v>11</v>
      </c>
      <c r="E109" s="48" t="s">
        <v>12</v>
      </c>
      <c r="F109" s="61">
        <v>130000</v>
      </c>
      <c r="G109" s="10">
        <v>11</v>
      </c>
      <c r="H109" s="11">
        <f t="shared" si="11"/>
        <v>1430000</v>
      </c>
      <c r="I109" s="95"/>
    </row>
    <row r="110" spans="1:9" s="12" customFormat="1" ht="23.25" customHeight="1">
      <c r="A110" s="87"/>
      <c r="B110" s="90"/>
      <c r="C110" s="97"/>
      <c r="D110" s="60" t="s">
        <v>44</v>
      </c>
      <c r="E110" s="48" t="s">
        <v>12</v>
      </c>
      <c r="F110" s="61">
        <v>15000</v>
      </c>
      <c r="G110" s="10">
        <v>15</v>
      </c>
      <c r="H110" s="11">
        <f t="shared" si="11"/>
        <v>225000</v>
      </c>
      <c r="I110" s="95"/>
    </row>
    <row r="111" spans="1:9" s="12" customFormat="1" ht="23.25" customHeight="1">
      <c r="A111" s="87"/>
      <c r="B111" s="90"/>
      <c r="C111" s="97"/>
      <c r="D111" s="62" t="s">
        <v>15</v>
      </c>
      <c r="E111" s="48" t="s">
        <v>12</v>
      </c>
      <c r="F111" s="61">
        <v>17000</v>
      </c>
      <c r="G111" s="10"/>
      <c r="H111" s="11">
        <f t="shared" si="11"/>
        <v>0</v>
      </c>
      <c r="I111" s="95"/>
    </row>
    <row r="112" spans="1:9" s="12" customFormat="1" ht="23.25" customHeight="1">
      <c r="A112" s="87"/>
      <c r="B112" s="90"/>
      <c r="C112" s="97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11"/>
        <v>40000</v>
      </c>
      <c r="I112" s="95"/>
    </row>
    <row r="113" spans="1:9" s="12" customFormat="1" ht="23.25" customHeight="1">
      <c r="A113" s="87"/>
      <c r="B113" s="90"/>
      <c r="C113" s="97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11"/>
        <v>2500</v>
      </c>
      <c r="I113" s="95"/>
    </row>
    <row r="114" spans="1:9" s="12" customFormat="1" ht="23.25" customHeight="1">
      <c r="A114" s="87"/>
      <c r="B114" s="90"/>
      <c r="C114" s="97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11"/>
        <v>135000</v>
      </c>
      <c r="I114" s="95"/>
    </row>
    <row r="115" spans="1:9" s="12" customFormat="1" ht="23.25" customHeight="1">
      <c r="A115" s="87"/>
      <c r="B115" s="90"/>
      <c r="C115" s="97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11"/>
        <v>24000</v>
      </c>
      <c r="I115" s="95"/>
    </row>
    <row r="116" spans="1:9" s="12" customFormat="1" ht="23.25" customHeight="1">
      <c r="A116" s="87"/>
      <c r="B116" s="90"/>
      <c r="C116" s="97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11"/>
        <v>17000</v>
      </c>
      <c r="I116" s="95"/>
    </row>
    <row r="117" spans="1:9" s="12" customFormat="1" ht="23.25" customHeight="1">
      <c r="A117" s="87"/>
      <c r="B117" s="90"/>
      <c r="C117" s="97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11"/>
        <v>16500</v>
      </c>
      <c r="I117" s="95"/>
    </row>
    <row r="118" spans="1:9" s="12" customFormat="1" ht="23.25" customHeight="1">
      <c r="A118" s="87"/>
      <c r="B118" s="90"/>
      <c r="C118" s="97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11"/>
        <v>10000</v>
      </c>
      <c r="I118" s="95"/>
    </row>
    <row r="119" spans="1:9" s="12" customFormat="1" ht="23.25" customHeight="1">
      <c r="A119" s="88"/>
      <c r="B119" s="91"/>
      <c r="C119" s="97"/>
      <c r="D119" s="46"/>
      <c r="E119" s="44"/>
      <c r="F119" s="45"/>
      <c r="G119" s="42"/>
      <c r="H119" s="71">
        <f>SUM(H106:H118)</f>
        <v>3980000</v>
      </c>
      <c r="I119" s="95"/>
    </row>
    <row r="120" spans="1:9" s="12" customFormat="1" ht="23.25" customHeight="1">
      <c r="A120" s="86">
        <v>6</v>
      </c>
      <c r="B120" s="89" t="s">
        <v>74</v>
      </c>
      <c r="C120" s="98" t="s">
        <v>50</v>
      </c>
      <c r="D120" s="60" t="s">
        <v>11</v>
      </c>
      <c r="E120" s="48" t="s">
        <v>12</v>
      </c>
      <c r="F120" s="61">
        <v>130000</v>
      </c>
      <c r="G120" s="10">
        <v>13</v>
      </c>
      <c r="H120" s="11">
        <f t="shared" ref="H120:H122" si="12">F120*G120</f>
        <v>1690000</v>
      </c>
      <c r="I120" s="104"/>
    </row>
    <row r="121" spans="1:9" s="12" customFormat="1" ht="23.25" customHeight="1">
      <c r="A121" s="87"/>
      <c r="B121" s="90"/>
      <c r="C121" s="99"/>
      <c r="D121" s="60" t="s">
        <v>13</v>
      </c>
      <c r="E121" s="48" t="s">
        <v>12</v>
      </c>
      <c r="F121" s="61">
        <v>25000</v>
      </c>
      <c r="G121" s="10">
        <v>14</v>
      </c>
      <c r="H121" s="11">
        <f t="shared" si="12"/>
        <v>350000</v>
      </c>
      <c r="I121" s="105"/>
    </row>
    <row r="122" spans="1:9" s="12" customFormat="1" ht="23.25" customHeight="1">
      <c r="A122" s="87"/>
      <c r="B122" s="90"/>
      <c r="C122" s="99"/>
      <c r="D122" s="60" t="s">
        <v>36</v>
      </c>
      <c r="E122" s="48" t="s">
        <v>12</v>
      </c>
      <c r="F122" s="61">
        <v>150000</v>
      </c>
      <c r="G122" s="10">
        <v>8</v>
      </c>
      <c r="H122" s="11">
        <f t="shared" si="12"/>
        <v>1200000</v>
      </c>
      <c r="I122" s="105"/>
    </row>
    <row r="123" spans="1:9" s="12" customFormat="1" ht="23.25" customHeight="1">
      <c r="A123" s="87"/>
      <c r="B123" s="90"/>
      <c r="C123" s="99"/>
      <c r="D123" s="60" t="s">
        <v>42</v>
      </c>
      <c r="E123" s="48" t="s">
        <v>12</v>
      </c>
      <c r="F123" s="61">
        <v>15000</v>
      </c>
      <c r="G123" s="10">
        <v>12</v>
      </c>
      <c r="H123" s="11">
        <f t="shared" ref="H123:H132" si="13">G123*F123</f>
        <v>180000</v>
      </c>
      <c r="I123" s="105"/>
    </row>
    <row r="124" spans="1:9" s="12" customFormat="1" ht="23.25" customHeight="1">
      <c r="A124" s="87"/>
      <c r="B124" s="90"/>
      <c r="C124" s="99"/>
      <c r="D124" s="62" t="s">
        <v>15</v>
      </c>
      <c r="E124" s="48" t="s">
        <v>12</v>
      </c>
      <c r="F124" s="61">
        <v>17000</v>
      </c>
      <c r="G124" s="10">
        <v>2</v>
      </c>
      <c r="H124" s="11">
        <f t="shared" si="13"/>
        <v>34000</v>
      </c>
      <c r="I124" s="105"/>
    </row>
    <row r="125" spans="1:9" s="12" customFormat="1" ht="23.25" customHeight="1">
      <c r="A125" s="87"/>
      <c r="B125" s="90"/>
      <c r="C125" s="99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3"/>
        <v>40000</v>
      </c>
      <c r="I125" s="105"/>
    </row>
    <row r="126" spans="1:9" s="12" customFormat="1" ht="23.25" customHeight="1">
      <c r="A126" s="87"/>
      <c r="B126" s="90"/>
      <c r="C126" s="99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3"/>
        <v>2500</v>
      </c>
      <c r="I126" s="105"/>
    </row>
    <row r="127" spans="1:9" s="12" customFormat="1" ht="23.25" customHeight="1">
      <c r="A127" s="87"/>
      <c r="B127" s="90"/>
      <c r="C127" s="99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3"/>
        <v>90000</v>
      </c>
      <c r="I127" s="105"/>
    </row>
    <row r="128" spans="1:9" s="12" customFormat="1" ht="23.25" customHeight="1">
      <c r="A128" s="87"/>
      <c r="B128" s="90"/>
      <c r="C128" s="99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3"/>
        <v>24000</v>
      </c>
      <c r="I128" s="105"/>
    </row>
    <row r="129" spans="1:9" s="12" customFormat="1" ht="23.25" customHeight="1">
      <c r="A129" s="87"/>
      <c r="B129" s="90"/>
      <c r="C129" s="99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3"/>
        <v>17000</v>
      </c>
      <c r="I129" s="105"/>
    </row>
    <row r="130" spans="1:9" s="12" customFormat="1" ht="23.25" customHeight="1">
      <c r="A130" s="87"/>
      <c r="B130" s="90"/>
      <c r="C130" s="99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3"/>
        <v>16500</v>
      </c>
      <c r="I130" s="105"/>
    </row>
    <row r="131" spans="1:9" s="12" customFormat="1" ht="23.25" customHeight="1">
      <c r="A131" s="87"/>
      <c r="B131" s="90"/>
      <c r="C131" s="99"/>
      <c r="D131" s="43" t="s">
        <v>35</v>
      </c>
      <c r="E131" s="40" t="s">
        <v>12</v>
      </c>
      <c r="F131" s="41">
        <v>50000</v>
      </c>
      <c r="G131" s="10">
        <v>0.2</v>
      </c>
      <c r="H131" s="11">
        <f t="shared" si="13"/>
        <v>10000</v>
      </c>
      <c r="I131" s="105"/>
    </row>
    <row r="132" spans="1:9" s="12" customFormat="1" ht="23.25" customHeight="1">
      <c r="A132" s="87"/>
      <c r="B132" s="90"/>
      <c r="C132" s="99"/>
      <c r="D132" s="43" t="s">
        <v>33</v>
      </c>
      <c r="E132" s="40" t="s">
        <v>12</v>
      </c>
      <c r="F132" s="41">
        <v>36400</v>
      </c>
      <c r="G132" s="10">
        <v>12</v>
      </c>
      <c r="H132" s="11">
        <f t="shared" si="13"/>
        <v>436800</v>
      </c>
      <c r="I132" s="105"/>
    </row>
    <row r="133" spans="1:9" s="12" customFormat="1" ht="23.25" customHeight="1">
      <c r="A133" s="87"/>
      <c r="B133" s="90"/>
      <c r="C133" s="100"/>
      <c r="D133" s="43"/>
      <c r="E133" s="40"/>
      <c r="F133" s="41"/>
      <c r="G133" s="42"/>
      <c r="H133" s="71">
        <f>SUM(H120:H132)</f>
        <v>4090800</v>
      </c>
      <c r="I133" s="105"/>
    </row>
    <row r="134" spans="1:9" s="12" customFormat="1" ht="23.25" customHeight="1">
      <c r="A134" s="87"/>
      <c r="B134" s="90"/>
      <c r="C134" s="101" t="s">
        <v>51</v>
      </c>
      <c r="D134" s="43" t="s">
        <v>39</v>
      </c>
      <c r="E134" s="40" t="s">
        <v>12</v>
      </c>
      <c r="F134" s="41">
        <v>135000</v>
      </c>
      <c r="G134" s="10">
        <v>20</v>
      </c>
      <c r="H134" s="11">
        <f>G134*F134</f>
        <v>2700000</v>
      </c>
      <c r="I134" s="105"/>
    </row>
    <row r="135" spans="1:9" s="14" customFormat="1" ht="23.25" customHeight="1">
      <c r="A135" s="87"/>
      <c r="B135" s="90"/>
      <c r="C135" s="102"/>
      <c r="D135" s="46" t="s">
        <v>48</v>
      </c>
      <c r="E135" s="40" t="s">
        <v>18</v>
      </c>
      <c r="F135" s="41">
        <v>4500</v>
      </c>
      <c r="G135" s="10">
        <v>202</v>
      </c>
      <c r="H135" s="11">
        <f t="shared" ref="H135:H144" si="14">G135*F135</f>
        <v>909000</v>
      </c>
      <c r="I135" s="105"/>
    </row>
    <row r="136" spans="1:9" s="14" customFormat="1" ht="23.25" customHeight="1">
      <c r="A136" s="87"/>
      <c r="B136" s="90"/>
      <c r="C136" s="102"/>
      <c r="D136" s="46" t="s">
        <v>44</v>
      </c>
      <c r="E136" s="40" t="s">
        <v>12</v>
      </c>
      <c r="F136" s="45">
        <v>15000</v>
      </c>
      <c r="G136" s="10">
        <v>16</v>
      </c>
      <c r="H136" s="11">
        <f t="shared" si="14"/>
        <v>240000</v>
      </c>
      <c r="I136" s="105"/>
    </row>
    <row r="137" spans="1:9" s="14" customFormat="1" ht="23.25" customHeight="1">
      <c r="A137" s="87"/>
      <c r="B137" s="90"/>
      <c r="C137" s="102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4"/>
        <v>40000</v>
      </c>
      <c r="I137" s="105"/>
    </row>
    <row r="138" spans="1:9" s="14" customFormat="1" ht="23.25" customHeight="1">
      <c r="A138" s="87"/>
      <c r="B138" s="90"/>
      <c r="C138" s="102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4"/>
        <v>2500</v>
      </c>
      <c r="I138" s="105"/>
    </row>
    <row r="139" spans="1:9" s="14" customFormat="1" ht="23.25" customHeight="1">
      <c r="A139" s="87"/>
      <c r="B139" s="90"/>
      <c r="C139" s="102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4"/>
        <v>90000</v>
      </c>
      <c r="I139" s="105"/>
    </row>
    <row r="140" spans="1:9" s="14" customFormat="1" ht="23.25" customHeight="1">
      <c r="A140" s="87"/>
      <c r="B140" s="90"/>
      <c r="C140" s="102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4"/>
        <v>24000</v>
      </c>
      <c r="I140" s="105"/>
    </row>
    <row r="141" spans="1:9" s="14" customFormat="1" ht="23.25" customHeight="1">
      <c r="A141" s="87"/>
      <c r="B141" s="90"/>
      <c r="C141" s="102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4"/>
        <v>17000</v>
      </c>
      <c r="I141" s="105"/>
    </row>
    <row r="142" spans="1:9" s="14" customFormat="1" ht="23.25" customHeight="1">
      <c r="A142" s="87"/>
      <c r="B142" s="90"/>
      <c r="C142" s="102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4"/>
        <v>16500</v>
      </c>
      <c r="I142" s="105"/>
    </row>
    <row r="143" spans="1:9" s="14" customFormat="1" ht="23.25" customHeight="1">
      <c r="A143" s="87"/>
      <c r="B143" s="90"/>
      <c r="C143" s="102"/>
      <c r="D143" s="43" t="s">
        <v>35</v>
      </c>
      <c r="E143" s="40" t="s">
        <v>12</v>
      </c>
      <c r="F143" s="41">
        <v>50000</v>
      </c>
      <c r="G143" s="10">
        <v>0.2</v>
      </c>
      <c r="H143" s="11">
        <f t="shared" si="14"/>
        <v>10000</v>
      </c>
      <c r="I143" s="105"/>
    </row>
    <row r="144" spans="1:9" s="14" customFormat="1" ht="23.25" customHeight="1">
      <c r="A144" s="87"/>
      <c r="B144" s="90"/>
      <c r="C144" s="102"/>
      <c r="D144" s="43" t="s">
        <v>41</v>
      </c>
      <c r="E144" s="40" t="s">
        <v>12</v>
      </c>
      <c r="F144" s="41">
        <v>30000</v>
      </c>
      <c r="G144" s="10">
        <v>0.2</v>
      </c>
      <c r="H144" s="11">
        <f t="shared" si="14"/>
        <v>6000</v>
      </c>
      <c r="I144" s="105"/>
    </row>
    <row r="145" spans="1:13" s="14" customFormat="1" ht="23.25" customHeight="1">
      <c r="A145" s="88"/>
      <c r="B145" s="91"/>
      <c r="C145" s="103"/>
      <c r="D145" s="43"/>
      <c r="E145" s="40"/>
      <c r="F145" s="41"/>
      <c r="G145" s="42"/>
      <c r="H145" s="71">
        <f>SUM(H134:H144)</f>
        <v>4055000</v>
      </c>
      <c r="I145" s="106"/>
    </row>
    <row r="146" spans="1:13" s="14" customFormat="1" ht="18.75" customHeight="1">
      <c r="A146" s="50"/>
      <c r="B146" s="92" t="s">
        <v>23</v>
      </c>
      <c r="C146" s="92"/>
      <c r="D146" s="93" t="s">
        <v>24</v>
      </c>
      <c r="E146" s="93"/>
      <c r="F146" s="93"/>
      <c r="G146" s="93"/>
      <c r="H146" s="93"/>
      <c r="I146" s="93"/>
    </row>
    <row r="147" spans="1:13" s="14" customFormat="1" ht="18.75" customHeight="1">
      <c r="A147" s="50"/>
      <c r="B147" s="92"/>
      <c r="C147" s="92"/>
      <c r="I147" s="63"/>
    </row>
    <row r="148" spans="1:13" s="14" customFormat="1" ht="18.75" customHeight="1">
      <c r="A148" s="50"/>
      <c r="B148" s="1"/>
      <c r="C148" s="1"/>
      <c r="D148" s="3"/>
      <c r="E148" s="4"/>
      <c r="F148" s="5"/>
      <c r="G148" s="94"/>
      <c r="H148" s="94"/>
      <c r="I148" s="94"/>
      <c r="L148" s="76">
        <f>H145+H133+H119+H105+H91+H77+H62+H49+H35+H21</f>
        <v>40400000</v>
      </c>
      <c r="M148" s="63"/>
    </row>
    <row r="149" spans="1:13" ht="18.75">
      <c r="A149" s="50"/>
      <c r="B149" s="1"/>
      <c r="C149" s="1"/>
      <c r="D149" s="3"/>
      <c r="E149" s="4"/>
      <c r="F149" s="5"/>
      <c r="G149" s="94"/>
      <c r="H149" s="94"/>
      <c r="I149" s="94"/>
      <c r="L149" s="66">
        <v>4</v>
      </c>
    </row>
    <row r="150" spans="1:13" ht="18.75">
      <c r="A150" s="50"/>
      <c r="B150" s="1"/>
      <c r="C150" s="1"/>
      <c r="D150" s="3"/>
      <c r="E150" s="4"/>
      <c r="F150" s="5"/>
      <c r="G150" s="36"/>
      <c r="H150" s="64"/>
      <c r="I150" s="36"/>
      <c r="L150" s="72">
        <f>L148*L149</f>
        <v>161600000</v>
      </c>
      <c r="M150" s="66"/>
    </row>
    <row r="151" spans="1:13" ht="18.75">
      <c r="A151" s="50"/>
      <c r="B151" s="1"/>
      <c r="C151" s="1"/>
      <c r="D151" s="3"/>
      <c r="E151" s="4"/>
      <c r="F151" s="5"/>
      <c r="G151" s="36"/>
      <c r="H151" s="65"/>
      <c r="I151" s="94"/>
      <c r="J151" s="94"/>
      <c r="K151" s="94"/>
      <c r="L151" s="66"/>
    </row>
    <row r="152" spans="1:13" ht="18.75">
      <c r="A152" s="50"/>
      <c r="B152" s="1"/>
      <c r="C152" s="1"/>
      <c r="D152" s="3"/>
      <c r="E152" s="4"/>
      <c r="F152" s="5"/>
      <c r="G152" s="36"/>
      <c r="H152" s="64"/>
      <c r="I152" s="63"/>
    </row>
    <row r="153" spans="1:13" ht="18.75">
      <c r="A153" s="50"/>
      <c r="B153" s="92"/>
      <c r="C153" s="92"/>
      <c r="D153" s="93" t="s">
        <v>47</v>
      </c>
      <c r="E153" s="93"/>
      <c r="F153" s="93"/>
      <c r="G153" s="93"/>
      <c r="H153" s="93"/>
      <c r="I153" s="93"/>
      <c r="L153" s="66"/>
    </row>
    <row r="154" spans="1:13" ht="18.75">
      <c r="A154" s="50"/>
      <c r="B154" s="51"/>
      <c r="C154" s="52"/>
      <c r="D154" s="3"/>
      <c r="E154" s="4"/>
      <c r="F154" s="5"/>
      <c r="G154" s="36"/>
      <c r="H154" s="36"/>
      <c r="I154" s="59"/>
    </row>
    <row r="155" spans="1:13" ht="18.75">
      <c r="A155" s="50"/>
      <c r="B155" s="51"/>
      <c r="C155" s="52"/>
      <c r="D155" s="53"/>
      <c r="E155" s="54"/>
      <c r="F155" s="55"/>
      <c r="G155" s="56"/>
      <c r="H155" s="57"/>
      <c r="I155" s="59"/>
    </row>
    <row r="156" spans="1:13" s="12" customFormat="1" ht="18.75" customHeight="1">
      <c r="A156" s="50"/>
      <c r="B156" s="51"/>
      <c r="C156" s="52"/>
      <c r="D156" s="53"/>
      <c r="E156" s="54"/>
      <c r="F156" s="55"/>
      <c r="G156" s="56"/>
      <c r="H156" s="57"/>
      <c r="I156" s="58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38"/>
      <c r="H158" s="49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38"/>
      <c r="H166" s="38"/>
      <c r="I166" s="38"/>
    </row>
  </sheetData>
  <mergeCells count="38">
    <mergeCell ref="A1:C1"/>
    <mergeCell ref="A2:C2"/>
    <mergeCell ref="A4:I4"/>
    <mergeCell ref="A5:I5"/>
    <mergeCell ref="A6:I6"/>
    <mergeCell ref="A63:A91"/>
    <mergeCell ref="B63:B91"/>
    <mergeCell ref="C63:C77"/>
    <mergeCell ref="I63:I91"/>
    <mergeCell ref="C78:C91"/>
    <mergeCell ref="C22:C35"/>
    <mergeCell ref="B8:B35"/>
    <mergeCell ref="A8:A35"/>
    <mergeCell ref="I8:I35"/>
    <mergeCell ref="C36:C49"/>
    <mergeCell ref="B36:B62"/>
    <mergeCell ref="A37:A62"/>
    <mergeCell ref="C50:C62"/>
    <mergeCell ref="C8:C21"/>
    <mergeCell ref="I36:I62"/>
    <mergeCell ref="G149:I149"/>
    <mergeCell ref="B153:C153"/>
    <mergeCell ref="D153:I153"/>
    <mergeCell ref="C92:C105"/>
    <mergeCell ref="B120:B145"/>
    <mergeCell ref="I151:K151"/>
    <mergeCell ref="A92:A119"/>
    <mergeCell ref="B92:B119"/>
    <mergeCell ref="B147:C147"/>
    <mergeCell ref="D146:I146"/>
    <mergeCell ref="G148:I148"/>
    <mergeCell ref="I92:I119"/>
    <mergeCell ref="C106:C119"/>
    <mergeCell ref="C120:C133"/>
    <mergeCell ref="C134:C145"/>
    <mergeCell ref="I120:I145"/>
    <mergeCell ref="A120:A145"/>
    <mergeCell ref="B146:C146"/>
  </mergeCells>
  <pageMargins left="0.27" right="0.23622047244094499" top="0.2" bottom="0.36" header="0.17" footer="0.31496062992126"/>
  <pageSetup paperSize="9" scale="63" fitToHeight="0" orientation="portrait" r:id="rId1"/>
  <rowBreaks count="1" manualBreakCount="1">
    <brk id="156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AB68-7814-4658-B029-0E72F27E4C25}">
  <dimension ref="A1:Q166"/>
  <sheetViews>
    <sheetView workbookViewId="0">
      <selection sqref="A1:XFD1048576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6.710937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8" t="s">
        <v>0</v>
      </c>
      <c r="B1" s="109"/>
      <c r="C1" s="108"/>
      <c r="F1" s="18"/>
      <c r="I1" s="75"/>
    </row>
    <row r="2" spans="1:17" s="12" customFormat="1" ht="16.5">
      <c r="A2" s="110" t="s">
        <v>1</v>
      </c>
      <c r="B2" s="111"/>
      <c r="C2" s="110"/>
      <c r="D2" s="14"/>
      <c r="E2" s="14"/>
      <c r="F2" s="19"/>
      <c r="G2" s="14"/>
      <c r="H2" s="14"/>
      <c r="I2" s="75"/>
    </row>
    <row r="3" spans="1:17" s="12" customFormat="1" ht="16.5">
      <c r="B3" s="20"/>
      <c r="D3" s="21"/>
      <c r="E3" s="22"/>
      <c r="F3" s="23"/>
      <c r="G3" s="75"/>
      <c r="H3" s="75"/>
      <c r="I3" s="75"/>
    </row>
    <row r="4" spans="1:17" s="12" customFormat="1" ht="20.25">
      <c r="A4" s="112" t="s">
        <v>27</v>
      </c>
      <c r="B4" s="113"/>
      <c r="C4" s="112"/>
      <c r="D4" s="112"/>
      <c r="E4" s="112"/>
      <c r="F4" s="112"/>
      <c r="G4" s="112"/>
      <c r="H4" s="112"/>
      <c r="I4" s="112"/>
    </row>
    <row r="5" spans="1:17" s="12" customFormat="1" ht="16.5">
      <c r="A5" s="114" t="s">
        <v>75</v>
      </c>
      <c r="B5" s="115"/>
      <c r="C5" s="114"/>
      <c r="D5" s="114"/>
      <c r="E5" s="114"/>
      <c r="F5" s="114"/>
      <c r="G5" s="114"/>
      <c r="H5" s="114"/>
      <c r="I5" s="114"/>
    </row>
    <row r="6" spans="1:17" s="12" customFormat="1" ht="16.5">
      <c r="A6" s="116"/>
      <c r="B6" s="117"/>
      <c r="C6" s="116"/>
      <c r="D6" s="116"/>
      <c r="E6" s="116"/>
      <c r="F6" s="116"/>
      <c r="G6" s="116"/>
      <c r="H6" s="118"/>
      <c r="I6" s="118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6">
        <v>2</v>
      </c>
      <c r="B8" s="89" t="s">
        <v>76</v>
      </c>
      <c r="C8" s="101" t="s">
        <v>49</v>
      </c>
      <c r="D8" s="39" t="s">
        <v>11</v>
      </c>
      <c r="E8" s="40" t="s">
        <v>12</v>
      </c>
      <c r="F8" s="41">
        <v>130000</v>
      </c>
      <c r="G8" s="10">
        <v>13</v>
      </c>
      <c r="H8" s="11">
        <f>G8*F8</f>
        <v>1690000</v>
      </c>
      <c r="I8" s="104"/>
      <c r="J8" s="26"/>
      <c r="K8" s="26" t="s">
        <v>58</v>
      </c>
      <c r="L8" s="27">
        <f t="shared" ref="L8:L18" si="0">P8*Q8</f>
        <v>12636000</v>
      </c>
      <c r="M8" s="28">
        <f>G8+G25+G50+G66+G78</f>
        <v>57.7</v>
      </c>
      <c r="O8" s="12">
        <f>G92+G109+G120</f>
        <v>39.5</v>
      </c>
      <c r="P8" s="78">
        <f t="shared" ref="P8:P16" si="1">O8+M8</f>
        <v>97.2</v>
      </c>
      <c r="Q8" s="12">
        <v>130000</v>
      </c>
    </row>
    <row r="9" spans="1:17" s="12" customFormat="1" ht="23.25" customHeight="1">
      <c r="A9" s="87"/>
      <c r="B9" s="90"/>
      <c r="C9" s="102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5"/>
      <c r="J9" s="26"/>
      <c r="K9" s="26" t="s">
        <v>25</v>
      </c>
      <c r="L9" s="77">
        <f t="shared" si="0"/>
        <v>2062500</v>
      </c>
      <c r="M9" s="29">
        <f>G9+G37+G64</f>
        <v>40.5</v>
      </c>
      <c r="O9" s="12">
        <f>G94+G107+G121</f>
        <v>42</v>
      </c>
      <c r="P9" s="78">
        <f t="shared" si="1"/>
        <v>82.5</v>
      </c>
      <c r="Q9" s="12">
        <v>25000</v>
      </c>
    </row>
    <row r="10" spans="1:17" s="12" customFormat="1" ht="23.25" customHeight="1">
      <c r="A10" s="87"/>
      <c r="B10" s="90"/>
      <c r="C10" s="102"/>
      <c r="D10" s="39" t="s">
        <v>36</v>
      </c>
      <c r="E10" s="40" t="s">
        <v>12</v>
      </c>
      <c r="F10" s="41">
        <v>150000</v>
      </c>
      <c r="G10" s="10">
        <v>8</v>
      </c>
      <c r="H10" s="11">
        <f t="shared" si="2"/>
        <v>1200000</v>
      </c>
      <c r="I10" s="105"/>
      <c r="J10" s="26"/>
      <c r="K10" s="26" t="s">
        <v>56</v>
      </c>
      <c r="L10" s="77">
        <f t="shared" si="0"/>
        <v>2400000</v>
      </c>
      <c r="M10" s="29">
        <f>G10</f>
        <v>8</v>
      </c>
      <c r="O10" s="12">
        <f>G122</f>
        <v>8</v>
      </c>
      <c r="P10" s="68">
        <f t="shared" si="1"/>
        <v>16</v>
      </c>
      <c r="Q10" s="12">
        <v>150000</v>
      </c>
    </row>
    <row r="11" spans="1:17" s="12" customFormat="1" ht="23.25" customHeight="1">
      <c r="A11" s="87"/>
      <c r="B11" s="90"/>
      <c r="C11" s="102"/>
      <c r="D11" s="39" t="s">
        <v>14</v>
      </c>
      <c r="E11" s="40" t="s">
        <v>12</v>
      </c>
      <c r="F11" s="41">
        <v>15000</v>
      </c>
      <c r="G11" s="10">
        <v>13.5</v>
      </c>
      <c r="H11" s="11">
        <f t="shared" si="2"/>
        <v>202500</v>
      </c>
      <c r="I11" s="105"/>
      <c r="J11" s="26"/>
      <c r="K11" s="26" t="s">
        <v>57</v>
      </c>
      <c r="L11" s="77">
        <f t="shared" si="0"/>
        <v>4227500</v>
      </c>
      <c r="M11" s="30">
        <f>G22+G63</f>
        <v>28.5</v>
      </c>
      <c r="O11" s="12">
        <f>G106</f>
        <v>16</v>
      </c>
      <c r="P11" s="68">
        <f t="shared" si="1"/>
        <v>44.5</v>
      </c>
      <c r="Q11" s="12">
        <v>95000</v>
      </c>
    </row>
    <row r="12" spans="1:17" s="12" customFormat="1" ht="23.25" customHeight="1">
      <c r="A12" s="87"/>
      <c r="B12" s="90"/>
      <c r="C12" s="102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si="2"/>
        <v>34000</v>
      </c>
      <c r="I12" s="105"/>
      <c r="J12" s="26"/>
      <c r="K12" s="26" t="s">
        <v>59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7">
        <f t="shared" si="1"/>
        <v>6</v>
      </c>
      <c r="Q12" s="12">
        <v>17000</v>
      </c>
    </row>
    <row r="13" spans="1:17" s="12" customFormat="1" ht="23.25" customHeight="1">
      <c r="A13" s="87"/>
      <c r="B13" s="90"/>
      <c r="C13" s="102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5"/>
      <c r="J13" s="26"/>
      <c r="K13" s="26" t="s">
        <v>60</v>
      </c>
      <c r="L13" s="79">
        <f t="shared" si="0"/>
        <v>18000.000000000004</v>
      </c>
      <c r="M13" s="34">
        <f>G47</f>
        <v>0.4</v>
      </c>
      <c r="O13" s="12">
        <f>G144</f>
        <v>0.2</v>
      </c>
      <c r="P13" s="69">
        <f t="shared" si="1"/>
        <v>0.60000000000000009</v>
      </c>
      <c r="Q13" s="12">
        <v>30000</v>
      </c>
    </row>
    <row r="14" spans="1:17" s="12" customFormat="1" ht="23.25" customHeight="1">
      <c r="A14" s="87"/>
      <c r="B14" s="90"/>
      <c r="C14" s="102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5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9">
        <f t="shared" si="1"/>
        <v>3</v>
      </c>
      <c r="Q14" s="12">
        <v>55000</v>
      </c>
    </row>
    <row r="15" spans="1:17" s="12" customFormat="1" ht="23.25" customHeight="1">
      <c r="A15" s="87"/>
      <c r="B15" s="90"/>
      <c r="C15" s="102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5"/>
      <c r="J15" s="26"/>
      <c r="K15" s="26" t="s">
        <v>61</v>
      </c>
      <c r="L15" s="27">
        <f t="shared" si="0"/>
        <v>4248000</v>
      </c>
      <c r="M15" s="28">
        <f>G23+G51+G79</f>
        <v>538</v>
      </c>
      <c r="O15" s="12">
        <f>G93+G135</f>
        <v>406</v>
      </c>
      <c r="P15" s="67">
        <f t="shared" si="1"/>
        <v>944</v>
      </c>
      <c r="Q15" s="12">
        <v>4500</v>
      </c>
    </row>
    <row r="16" spans="1:17" s="12" customFormat="1" ht="23.25" customHeight="1">
      <c r="A16" s="87"/>
      <c r="B16" s="90"/>
      <c r="C16" s="102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2"/>
        <v>24000</v>
      </c>
      <c r="I16" s="105"/>
      <c r="J16" s="26"/>
      <c r="K16" s="26" t="s">
        <v>26</v>
      </c>
      <c r="L16" s="79">
        <f t="shared" si="0"/>
        <v>170000</v>
      </c>
      <c r="M16" s="28">
        <f>G17+G32+G44+G59+G73+G86</f>
        <v>3</v>
      </c>
      <c r="O16" s="12">
        <f>G100+G116+G129+G141</f>
        <v>2</v>
      </c>
      <c r="P16" s="67">
        <f t="shared" si="1"/>
        <v>5</v>
      </c>
      <c r="Q16" s="12">
        <v>34000</v>
      </c>
    </row>
    <row r="17" spans="1:17" s="12" customFormat="1" ht="23.25" customHeight="1">
      <c r="A17" s="87"/>
      <c r="B17" s="90"/>
      <c r="C17" s="102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5"/>
      <c r="J17" s="26"/>
      <c r="K17" s="26" t="s">
        <v>55</v>
      </c>
      <c r="L17" s="27">
        <f t="shared" si="0"/>
        <v>2400000</v>
      </c>
      <c r="M17" s="28">
        <f>'tuần 1.01'!G52+'tuần 1.01'!G81</f>
        <v>16</v>
      </c>
      <c r="P17" s="67">
        <f>M17</f>
        <v>16</v>
      </c>
      <c r="Q17" s="12">
        <v>150000</v>
      </c>
    </row>
    <row r="18" spans="1:17" s="12" customFormat="1" ht="23.25" customHeight="1">
      <c r="A18" s="87"/>
      <c r="B18" s="90"/>
      <c r="C18" s="102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5"/>
      <c r="J18" s="26"/>
      <c r="K18" s="26" t="s">
        <v>62</v>
      </c>
      <c r="L18" s="26">
        <f t="shared" si="0"/>
        <v>5467500</v>
      </c>
      <c r="M18" s="70">
        <f>G36</f>
        <v>20.5</v>
      </c>
      <c r="N18" s="30"/>
      <c r="O18" s="12">
        <f>G134</f>
        <v>20</v>
      </c>
      <c r="P18" s="12">
        <f>O18+M18</f>
        <v>40.5</v>
      </c>
      <c r="Q18" s="12">
        <v>135000</v>
      </c>
    </row>
    <row r="19" spans="1:17" s="12" customFormat="1" ht="23.25" customHeight="1">
      <c r="A19" s="87"/>
      <c r="B19" s="90"/>
      <c r="C19" s="102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5"/>
      <c r="J19" s="26"/>
      <c r="K19" s="26"/>
      <c r="L19" s="27">
        <f>SUM(L8:L18)</f>
        <v>33896500</v>
      </c>
      <c r="M19" s="28"/>
    </row>
    <row r="20" spans="1:17" s="12" customFormat="1" ht="23.25" customHeight="1">
      <c r="A20" s="87"/>
      <c r="B20" s="90"/>
      <c r="C20" s="102"/>
      <c r="D20" s="43" t="s">
        <v>33</v>
      </c>
      <c r="E20" s="40" t="s">
        <v>12</v>
      </c>
      <c r="F20" s="41">
        <v>36400</v>
      </c>
      <c r="G20" s="10">
        <v>12</v>
      </c>
      <c r="H20" s="11">
        <f t="shared" si="2"/>
        <v>436800</v>
      </c>
      <c r="I20" s="105"/>
      <c r="J20" s="26"/>
      <c r="K20" s="26"/>
      <c r="L20" s="27"/>
      <c r="M20" s="28"/>
    </row>
    <row r="21" spans="1:17" s="12" customFormat="1" ht="23.25" customHeight="1">
      <c r="A21" s="87"/>
      <c r="B21" s="90"/>
      <c r="C21" s="103"/>
      <c r="D21" s="43"/>
      <c r="E21" s="40"/>
      <c r="F21" s="41"/>
      <c r="G21" s="42"/>
      <c r="H21" s="71">
        <f>SUM(H8:H20)</f>
        <v>4113300</v>
      </c>
      <c r="I21" s="105"/>
      <c r="J21" s="26"/>
      <c r="K21" s="26"/>
      <c r="L21" s="27"/>
      <c r="M21" s="28"/>
    </row>
    <row r="22" spans="1:17" s="12" customFormat="1" ht="23.25" customHeight="1">
      <c r="A22" s="87"/>
      <c r="B22" s="90"/>
      <c r="C22" s="96" t="s">
        <v>65</v>
      </c>
      <c r="D22" s="60" t="s">
        <v>16</v>
      </c>
      <c r="E22" s="48" t="s">
        <v>12</v>
      </c>
      <c r="F22" s="61">
        <v>95000</v>
      </c>
      <c r="G22" s="10">
        <v>13.5</v>
      </c>
      <c r="H22" s="11">
        <f>G22*F22</f>
        <v>1282500</v>
      </c>
      <c r="I22" s="105"/>
      <c r="J22" s="26"/>
      <c r="K22" s="26"/>
      <c r="L22" s="27"/>
      <c r="M22" s="29"/>
    </row>
    <row r="23" spans="1:17" s="12" customFormat="1" ht="23.25" customHeight="1">
      <c r="A23" s="87"/>
      <c r="B23" s="90"/>
      <c r="C23" s="97"/>
      <c r="D23" s="60" t="s">
        <v>17</v>
      </c>
      <c r="E23" s="48" t="s">
        <v>18</v>
      </c>
      <c r="F23" s="61">
        <v>4500</v>
      </c>
      <c r="G23" s="10">
        <v>203</v>
      </c>
      <c r="H23" s="11">
        <f t="shared" ref="H23:H34" si="3">G23*F23</f>
        <v>913500</v>
      </c>
      <c r="I23" s="105"/>
      <c r="J23" s="26"/>
      <c r="K23" s="26"/>
      <c r="L23" s="27"/>
      <c r="M23" s="29"/>
    </row>
    <row r="24" spans="1:17" s="12" customFormat="1" ht="23.25" customHeight="1">
      <c r="A24" s="87"/>
      <c r="B24" s="90"/>
      <c r="C24" s="97"/>
      <c r="D24" s="60" t="s">
        <v>19</v>
      </c>
      <c r="E24" s="48" t="s">
        <v>12</v>
      </c>
      <c r="F24" s="61">
        <v>15000</v>
      </c>
      <c r="G24" s="10">
        <v>14</v>
      </c>
      <c r="H24" s="11">
        <f t="shared" si="3"/>
        <v>210000</v>
      </c>
      <c r="I24" s="105"/>
      <c r="J24" s="26"/>
      <c r="K24" s="26"/>
      <c r="L24" s="27"/>
      <c r="M24" s="28"/>
    </row>
    <row r="25" spans="1:17" s="12" customFormat="1" ht="23.25" customHeight="1">
      <c r="A25" s="87"/>
      <c r="B25" s="90"/>
      <c r="C25" s="97"/>
      <c r="D25" s="60" t="s">
        <v>11</v>
      </c>
      <c r="E25" s="48" t="s">
        <v>12</v>
      </c>
      <c r="F25" s="61">
        <v>130000</v>
      </c>
      <c r="G25" s="10">
        <v>9</v>
      </c>
      <c r="H25" s="11">
        <f t="shared" si="3"/>
        <v>1170000</v>
      </c>
      <c r="I25" s="105"/>
      <c r="J25" s="26"/>
      <c r="K25" s="26"/>
      <c r="L25" s="27"/>
      <c r="M25" s="28"/>
    </row>
    <row r="26" spans="1:17" s="12" customFormat="1" ht="23.25" customHeight="1">
      <c r="A26" s="87"/>
      <c r="B26" s="90"/>
      <c r="C26" s="97"/>
      <c r="D26" s="60" t="s">
        <v>63</v>
      </c>
      <c r="E26" s="48" t="s">
        <v>12</v>
      </c>
      <c r="F26" s="61">
        <v>22000</v>
      </c>
      <c r="G26" s="10">
        <v>12</v>
      </c>
      <c r="H26" s="11">
        <f t="shared" si="3"/>
        <v>264000</v>
      </c>
      <c r="I26" s="105"/>
      <c r="J26" s="26"/>
      <c r="K26" s="26"/>
      <c r="L26" s="27"/>
      <c r="M26" s="28"/>
    </row>
    <row r="27" spans="1:17" s="12" customFormat="1" ht="23.25" customHeight="1">
      <c r="A27" s="87"/>
      <c r="B27" s="90"/>
      <c r="C27" s="97"/>
      <c r="D27" s="62" t="s">
        <v>15</v>
      </c>
      <c r="E27" s="48" t="s">
        <v>12</v>
      </c>
      <c r="F27" s="61">
        <v>17000</v>
      </c>
      <c r="G27" s="10"/>
      <c r="H27" s="11">
        <f t="shared" si="3"/>
        <v>0</v>
      </c>
      <c r="I27" s="105"/>
      <c r="J27" s="26"/>
      <c r="K27" s="26"/>
      <c r="L27" s="27"/>
      <c r="M27" s="28"/>
    </row>
    <row r="28" spans="1:17" s="12" customFormat="1" ht="23.25" customHeight="1">
      <c r="A28" s="87"/>
      <c r="B28" s="90"/>
      <c r="C28" s="97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3"/>
        <v>40000</v>
      </c>
      <c r="I28" s="105"/>
      <c r="J28" s="26"/>
      <c r="K28" s="26"/>
      <c r="L28" s="27"/>
      <c r="M28" s="28"/>
    </row>
    <row r="29" spans="1:17" s="12" customFormat="1" ht="23.25" customHeight="1">
      <c r="A29" s="87"/>
      <c r="B29" s="90"/>
      <c r="C29" s="97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3"/>
        <v>2500</v>
      </c>
      <c r="I29" s="105"/>
      <c r="J29" s="26"/>
      <c r="K29" s="26"/>
      <c r="L29" s="27"/>
      <c r="M29" s="28"/>
    </row>
    <row r="30" spans="1:17" s="12" customFormat="1" ht="23.25" customHeight="1">
      <c r="A30" s="87"/>
      <c r="B30" s="90"/>
      <c r="C30" s="97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3"/>
        <v>90000</v>
      </c>
      <c r="I30" s="105"/>
      <c r="J30" s="26"/>
      <c r="K30" s="26"/>
      <c r="L30" s="27"/>
      <c r="M30" s="28"/>
    </row>
    <row r="31" spans="1:17" s="12" customFormat="1" ht="23.25" customHeight="1">
      <c r="A31" s="87"/>
      <c r="B31" s="90"/>
      <c r="C31" s="97"/>
      <c r="D31" s="62" t="s">
        <v>31</v>
      </c>
      <c r="E31" s="48" t="s">
        <v>12</v>
      </c>
      <c r="F31" s="61">
        <v>60000</v>
      </c>
      <c r="G31" s="10">
        <v>0.4</v>
      </c>
      <c r="H31" s="11">
        <f t="shared" si="3"/>
        <v>24000</v>
      </c>
      <c r="I31" s="105"/>
      <c r="J31" s="26"/>
      <c r="K31" s="26"/>
      <c r="L31" s="27"/>
      <c r="M31" s="28"/>
    </row>
    <row r="32" spans="1:17" s="12" customFormat="1" ht="23.25" customHeight="1">
      <c r="A32" s="87"/>
      <c r="B32" s="90"/>
      <c r="C32" s="97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3"/>
        <v>17000</v>
      </c>
      <c r="I32" s="105"/>
      <c r="J32" s="26"/>
      <c r="K32" s="26"/>
      <c r="L32" s="27"/>
      <c r="M32" s="28"/>
    </row>
    <row r="33" spans="1:13" s="12" customFormat="1" ht="23.25" customHeight="1">
      <c r="A33" s="87"/>
      <c r="B33" s="90"/>
      <c r="C33" s="97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3"/>
        <v>16500</v>
      </c>
      <c r="I33" s="105"/>
      <c r="J33" s="26"/>
      <c r="K33" s="26"/>
      <c r="L33" s="27"/>
      <c r="M33" s="28"/>
    </row>
    <row r="34" spans="1:13" s="12" customFormat="1" ht="23.25" customHeight="1">
      <c r="A34" s="87"/>
      <c r="B34" s="90"/>
      <c r="C34" s="97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3"/>
        <v>10000</v>
      </c>
      <c r="I34" s="105"/>
      <c r="J34" s="26"/>
      <c r="K34" s="26"/>
      <c r="L34" s="27"/>
      <c r="M34" s="31"/>
    </row>
    <row r="35" spans="1:13" s="12" customFormat="1" ht="44.25" customHeight="1">
      <c r="A35" s="88"/>
      <c r="B35" s="91"/>
      <c r="C35" s="107"/>
      <c r="D35" s="43"/>
      <c r="E35" s="40"/>
      <c r="F35" s="41"/>
      <c r="G35" s="42"/>
      <c r="H35" s="71">
        <f>SUM(H22:H34)</f>
        <v>4040000</v>
      </c>
      <c r="I35" s="106"/>
      <c r="J35" s="26"/>
      <c r="K35" s="26"/>
      <c r="L35" s="27"/>
      <c r="M35" s="31"/>
    </row>
    <row r="36" spans="1:13" s="12" customFormat="1" ht="23.25" customHeight="1">
      <c r="A36" s="73"/>
      <c r="B36" s="89" t="s">
        <v>77</v>
      </c>
      <c r="C36" s="96" t="s">
        <v>66</v>
      </c>
      <c r="D36" s="43" t="s">
        <v>39</v>
      </c>
      <c r="E36" s="48" t="s">
        <v>12</v>
      </c>
      <c r="F36" s="61">
        <v>135000</v>
      </c>
      <c r="G36" s="10">
        <v>20.5</v>
      </c>
      <c r="H36" s="11">
        <f>G36*F36</f>
        <v>2767500</v>
      </c>
      <c r="I36" s="104"/>
      <c r="J36" s="26"/>
      <c r="K36" s="26"/>
      <c r="L36" s="27"/>
      <c r="M36" s="31"/>
    </row>
    <row r="37" spans="1:13" s="12" customFormat="1" ht="23.25" customHeight="1">
      <c r="A37" s="87">
        <v>3</v>
      </c>
      <c r="B37" s="90"/>
      <c r="C37" s="97"/>
      <c r="D37" s="46" t="s">
        <v>13</v>
      </c>
      <c r="E37" s="48" t="str">
        <f>E9</f>
        <v>Kg</v>
      </c>
      <c r="F37" s="61">
        <v>25000</v>
      </c>
      <c r="G37" s="10">
        <v>13</v>
      </c>
      <c r="H37" s="11">
        <f t="shared" ref="H37:H48" si="4">G37*F37</f>
        <v>325000</v>
      </c>
      <c r="I37" s="105"/>
    </row>
    <row r="38" spans="1:13" s="12" customFormat="1" ht="23.25" customHeight="1">
      <c r="A38" s="87"/>
      <c r="B38" s="90"/>
      <c r="C38" s="97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4"/>
        <v>225000</v>
      </c>
      <c r="I38" s="105"/>
    </row>
    <row r="39" spans="1:13" s="14" customFormat="1" ht="23.25" customHeight="1">
      <c r="A39" s="87"/>
      <c r="B39" s="90"/>
      <c r="C39" s="97"/>
      <c r="D39" s="46" t="s">
        <v>15</v>
      </c>
      <c r="E39" s="48" t="str">
        <f>E12</f>
        <v>Kg</v>
      </c>
      <c r="F39" s="61">
        <v>17000</v>
      </c>
      <c r="G39" s="10"/>
      <c r="H39" s="11">
        <f t="shared" si="4"/>
        <v>0</v>
      </c>
      <c r="I39" s="105"/>
      <c r="J39" s="26"/>
      <c r="K39" s="26"/>
      <c r="L39" s="27"/>
      <c r="M39" s="32"/>
    </row>
    <row r="40" spans="1:13" s="14" customFormat="1" ht="23.25" customHeight="1">
      <c r="A40" s="87"/>
      <c r="B40" s="90"/>
      <c r="C40" s="97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4"/>
        <v>40000</v>
      </c>
      <c r="I40" s="105"/>
      <c r="J40" s="26"/>
      <c r="K40" s="26"/>
      <c r="L40" s="27"/>
      <c r="M40" s="32"/>
    </row>
    <row r="41" spans="1:13" s="14" customFormat="1" ht="23.25" customHeight="1">
      <c r="A41" s="87"/>
      <c r="B41" s="90"/>
      <c r="C41" s="97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4"/>
        <v>2500</v>
      </c>
      <c r="I41" s="105"/>
      <c r="J41" s="26"/>
      <c r="K41" s="26"/>
      <c r="L41" s="27"/>
      <c r="M41" s="32"/>
    </row>
    <row r="42" spans="1:13" s="14" customFormat="1" ht="23.25" customHeight="1">
      <c r="A42" s="87"/>
      <c r="B42" s="90"/>
      <c r="C42" s="97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4"/>
        <v>90000</v>
      </c>
      <c r="I42" s="105"/>
      <c r="J42" s="26"/>
      <c r="K42" s="26"/>
      <c r="L42" s="27"/>
      <c r="M42" s="32"/>
    </row>
    <row r="43" spans="1:13" s="14" customFormat="1" ht="23.25" customHeight="1">
      <c r="A43" s="87"/>
      <c r="B43" s="90"/>
      <c r="C43" s="97"/>
      <c r="D43" s="43" t="s">
        <v>31</v>
      </c>
      <c r="E43" s="48" t="s">
        <v>12</v>
      </c>
      <c r="F43" s="61">
        <v>60000</v>
      </c>
      <c r="G43" s="10">
        <v>0.4</v>
      </c>
      <c r="H43" s="11">
        <f t="shared" si="4"/>
        <v>24000</v>
      </c>
      <c r="I43" s="105"/>
      <c r="J43" s="26"/>
      <c r="K43" s="26"/>
      <c r="L43" s="27"/>
      <c r="M43" s="32"/>
    </row>
    <row r="44" spans="1:13" s="14" customFormat="1" ht="23.25" customHeight="1">
      <c r="A44" s="87"/>
      <c r="B44" s="90"/>
      <c r="C44" s="97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4"/>
        <v>17000</v>
      </c>
      <c r="I44" s="105"/>
      <c r="J44" s="26"/>
      <c r="K44" s="26"/>
      <c r="L44" s="27"/>
      <c r="M44" s="32"/>
    </row>
    <row r="45" spans="1:13" s="14" customFormat="1" ht="23.25" customHeight="1">
      <c r="A45" s="87"/>
      <c r="B45" s="90"/>
      <c r="C45" s="97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4"/>
        <v>16500</v>
      </c>
      <c r="I45" s="105"/>
      <c r="J45" s="26"/>
      <c r="K45" s="26"/>
      <c r="L45" s="27"/>
      <c r="M45" s="32"/>
    </row>
    <row r="46" spans="1:13" s="14" customFormat="1" ht="23.25" customHeight="1">
      <c r="A46" s="87"/>
      <c r="B46" s="90"/>
      <c r="C46" s="97"/>
      <c r="D46" s="43" t="s">
        <v>35</v>
      </c>
      <c r="E46" s="48" t="s">
        <v>12</v>
      </c>
      <c r="F46" s="61">
        <v>50000</v>
      </c>
      <c r="G46" s="10">
        <v>0.2</v>
      </c>
      <c r="H46" s="11">
        <f t="shared" si="4"/>
        <v>10000</v>
      </c>
      <c r="I46" s="105"/>
      <c r="J46" s="26"/>
      <c r="K46" s="26"/>
      <c r="L46" s="27"/>
      <c r="M46" s="32"/>
    </row>
    <row r="47" spans="1:13" s="14" customFormat="1" ht="23.25" customHeight="1">
      <c r="A47" s="87"/>
      <c r="B47" s="90"/>
      <c r="C47" s="97"/>
      <c r="D47" s="43" t="s">
        <v>41</v>
      </c>
      <c r="E47" s="48" t="s">
        <v>12</v>
      </c>
      <c r="F47" s="61">
        <v>30000</v>
      </c>
      <c r="G47" s="10">
        <v>0.4</v>
      </c>
      <c r="H47" s="11">
        <f t="shared" si="4"/>
        <v>12000</v>
      </c>
      <c r="I47" s="105"/>
      <c r="J47" s="26"/>
      <c r="K47" s="26"/>
      <c r="L47" s="27"/>
      <c r="M47" s="32"/>
    </row>
    <row r="48" spans="1:13" s="14" customFormat="1" ht="23.25" customHeight="1">
      <c r="A48" s="87"/>
      <c r="B48" s="90"/>
      <c r="C48" s="97"/>
      <c r="D48" s="43" t="s">
        <v>33</v>
      </c>
      <c r="E48" s="48" t="s">
        <v>12</v>
      </c>
      <c r="F48" s="41">
        <v>36400</v>
      </c>
      <c r="G48" s="10">
        <v>12</v>
      </c>
      <c r="H48" s="11">
        <f t="shared" si="4"/>
        <v>436800</v>
      </c>
      <c r="I48" s="105"/>
      <c r="J48" s="26"/>
      <c r="K48" s="26"/>
      <c r="L48" s="27"/>
      <c r="M48" s="32"/>
    </row>
    <row r="49" spans="1:13" s="14" customFormat="1" ht="27" customHeight="1">
      <c r="A49" s="87"/>
      <c r="B49" s="90"/>
      <c r="C49" s="107"/>
      <c r="D49" s="43"/>
      <c r="E49" s="40"/>
      <c r="F49" s="41"/>
      <c r="G49" s="42"/>
      <c r="H49" s="71">
        <f>SUM(H36:H48)</f>
        <v>3966300</v>
      </c>
      <c r="I49" s="105"/>
      <c r="J49" s="26"/>
      <c r="K49" s="26"/>
      <c r="L49" s="27"/>
      <c r="M49" s="32"/>
    </row>
    <row r="50" spans="1:13" s="14" customFormat="1" ht="23.25" customHeight="1">
      <c r="A50" s="87"/>
      <c r="B50" s="90"/>
      <c r="C50" s="98" t="s">
        <v>54</v>
      </c>
      <c r="D50" s="39" t="s">
        <v>11</v>
      </c>
      <c r="E50" s="40" t="s">
        <v>12</v>
      </c>
      <c r="F50" s="41">
        <v>130000</v>
      </c>
      <c r="G50" s="10">
        <v>13</v>
      </c>
      <c r="H50" s="11">
        <f>G50*F50</f>
        <v>1690000</v>
      </c>
      <c r="I50" s="105"/>
      <c r="J50" s="33"/>
      <c r="K50" s="26"/>
      <c r="L50" s="27"/>
      <c r="M50" s="34"/>
    </row>
    <row r="51" spans="1:13" s="12" customFormat="1" ht="23.25" customHeight="1">
      <c r="A51" s="87"/>
      <c r="B51" s="90"/>
      <c r="C51" s="99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5"/>
      <c r="J51" s="26"/>
      <c r="K51" s="26"/>
      <c r="L51" s="27"/>
      <c r="M51" s="32"/>
    </row>
    <row r="52" spans="1:13" s="12" customFormat="1" ht="23.25" customHeight="1">
      <c r="A52" s="87"/>
      <c r="B52" s="90"/>
      <c r="C52" s="99"/>
      <c r="D52" s="39" t="s">
        <v>40</v>
      </c>
      <c r="E52" s="40" t="s">
        <v>12</v>
      </c>
      <c r="F52" s="41">
        <v>150000</v>
      </c>
      <c r="G52" s="10">
        <v>8</v>
      </c>
      <c r="H52" s="11">
        <f t="shared" si="5"/>
        <v>1200000</v>
      </c>
      <c r="I52" s="105"/>
      <c r="J52" s="26"/>
      <c r="K52" s="26"/>
      <c r="L52" s="27"/>
      <c r="M52" s="32"/>
    </row>
    <row r="53" spans="1:13" s="12" customFormat="1" ht="23.25" customHeight="1">
      <c r="A53" s="87"/>
      <c r="B53" s="90"/>
      <c r="C53" s="99"/>
      <c r="D53" s="39" t="s">
        <v>42</v>
      </c>
      <c r="E53" s="40" t="s">
        <v>12</v>
      </c>
      <c r="F53" s="41">
        <v>15000</v>
      </c>
      <c r="G53" s="10">
        <v>12.5</v>
      </c>
      <c r="H53" s="11">
        <f t="shared" si="5"/>
        <v>187500</v>
      </c>
      <c r="I53" s="105"/>
      <c r="J53" s="26"/>
      <c r="K53" s="26"/>
      <c r="L53" s="27"/>
      <c r="M53" s="32"/>
    </row>
    <row r="54" spans="1:13" s="12" customFormat="1" ht="23.25" customHeight="1">
      <c r="A54" s="87"/>
      <c r="B54" s="90"/>
      <c r="C54" s="99"/>
      <c r="D54" s="43" t="s">
        <v>15</v>
      </c>
      <c r="E54" s="40" t="s">
        <v>12</v>
      </c>
      <c r="F54" s="41">
        <v>17000</v>
      </c>
      <c r="G54" s="10"/>
      <c r="H54" s="11"/>
      <c r="I54" s="105"/>
      <c r="J54" s="26"/>
      <c r="K54" s="26"/>
      <c r="L54" s="27"/>
      <c r="M54" s="32"/>
    </row>
    <row r="55" spans="1:13" s="12" customFormat="1" ht="17.25" customHeight="1">
      <c r="A55" s="87"/>
      <c r="B55" s="90"/>
      <c r="C55" s="99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5"/>
      <c r="J55" s="26"/>
      <c r="K55" s="26"/>
      <c r="L55" s="27"/>
      <c r="M55" s="32"/>
    </row>
    <row r="56" spans="1:13" s="12" customFormat="1" ht="23.25" customHeight="1">
      <c r="A56" s="87"/>
      <c r="B56" s="90"/>
      <c r="C56" s="99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5"/>
      <c r="J56" s="26"/>
      <c r="K56" s="26"/>
      <c r="L56" s="27"/>
      <c r="M56" s="32"/>
    </row>
    <row r="57" spans="1:13" s="12" customFormat="1" ht="23.25" customHeight="1">
      <c r="A57" s="87"/>
      <c r="B57" s="90"/>
      <c r="C57" s="99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5"/>
      <c r="J57" s="26"/>
      <c r="K57" s="26"/>
      <c r="L57" s="27"/>
      <c r="M57" s="32"/>
    </row>
    <row r="58" spans="1:13" s="12" customFormat="1" ht="23.25" customHeight="1">
      <c r="A58" s="87"/>
      <c r="B58" s="90"/>
      <c r="C58" s="99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5"/>
        <v>24000</v>
      </c>
      <c r="I58" s="105"/>
      <c r="J58" s="26"/>
      <c r="K58" s="26"/>
      <c r="L58" s="27"/>
      <c r="M58" s="32"/>
    </row>
    <row r="59" spans="1:13" s="12" customFormat="1" ht="23.25" customHeight="1">
      <c r="A59" s="87"/>
      <c r="B59" s="90"/>
      <c r="C59" s="99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5"/>
      <c r="J59" s="26"/>
      <c r="K59" s="26"/>
      <c r="L59" s="27"/>
      <c r="M59" s="32"/>
    </row>
    <row r="60" spans="1:13" s="12" customFormat="1" ht="23.25" customHeight="1">
      <c r="A60" s="87"/>
      <c r="B60" s="90"/>
      <c r="C60" s="99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5"/>
      <c r="J60" s="26"/>
      <c r="K60" s="26"/>
      <c r="L60" s="27"/>
      <c r="M60" s="32"/>
    </row>
    <row r="61" spans="1:13" s="12" customFormat="1" ht="23.25" customHeight="1">
      <c r="A61" s="87"/>
      <c r="B61" s="90"/>
      <c r="C61" s="99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5"/>
      <c r="J61" s="26"/>
      <c r="K61" s="26"/>
      <c r="L61" s="27"/>
      <c r="M61" s="32"/>
    </row>
    <row r="62" spans="1:13" s="12" customFormat="1" ht="23.25" customHeight="1">
      <c r="A62" s="88"/>
      <c r="B62" s="91"/>
      <c r="C62" s="100"/>
      <c r="D62" s="46"/>
      <c r="E62" s="40"/>
      <c r="F62" s="41"/>
      <c r="G62" s="10"/>
      <c r="H62" s="71">
        <f>SUM(H50:H61)</f>
        <v>4040000</v>
      </c>
      <c r="I62" s="106"/>
      <c r="J62" s="25"/>
      <c r="K62" s="25"/>
      <c r="L62" s="25"/>
      <c r="M62" s="25"/>
    </row>
    <row r="63" spans="1:13" s="12" customFormat="1" ht="23.25" customHeight="1">
      <c r="A63" s="86">
        <v>4</v>
      </c>
      <c r="B63" s="89" t="s">
        <v>78</v>
      </c>
      <c r="C63" s="96" t="s">
        <v>53</v>
      </c>
      <c r="D63" s="60" t="s">
        <v>16</v>
      </c>
      <c r="E63" s="48" t="s">
        <v>12</v>
      </c>
      <c r="F63" s="61">
        <v>95000</v>
      </c>
      <c r="G63" s="10">
        <v>15</v>
      </c>
      <c r="H63" s="11">
        <f>G63*F63</f>
        <v>1425000</v>
      </c>
      <c r="I63" s="95"/>
      <c r="J63" s="25"/>
      <c r="K63" s="25"/>
      <c r="L63" s="25"/>
      <c r="M63" s="25"/>
    </row>
    <row r="64" spans="1:13" s="12" customFormat="1" ht="23.25" customHeight="1">
      <c r="A64" s="87"/>
      <c r="B64" s="90"/>
      <c r="C64" s="97"/>
      <c r="D64" s="60" t="s">
        <v>13</v>
      </c>
      <c r="E64" s="48" t="s">
        <v>12</v>
      </c>
      <c r="F64" s="61">
        <v>25000</v>
      </c>
      <c r="G64" s="10">
        <v>13.5</v>
      </c>
      <c r="H64" s="11">
        <f t="shared" ref="H64:H76" si="6">G64*F64</f>
        <v>337500</v>
      </c>
      <c r="I64" s="95"/>
    </row>
    <row r="65" spans="1:9" s="12" customFormat="1" ht="23.25" customHeight="1">
      <c r="A65" s="87"/>
      <c r="B65" s="90"/>
      <c r="C65" s="97"/>
      <c r="D65" s="60" t="s">
        <v>37</v>
      </c>
      <c r="E65" s="48" t="s">
        <v>12</v>
      </c>
      <c r="F65" s="61">
        <v>15000</v>
      </c>
      <c r="G65" s="10">
        <v>12</v>
      </c>
      <c r="H65" s="11">
        <f t="shared" si="6"/>
        <v>180000</v>
      </c>
      <c r="I65" s="95"/>
    </row>
    <row r="66" spans="1:9" s="12" customFormat="1" ht="23.25" customHeight="1">
      <c r="A66" s="87"/>
      <c r="B66" s="90"/>
      <c r="C66" s="97"/>
      <c r="D66" s="60" t="s">
        <v>11</v>
      </c>
      <c r="E66" s="48" t="s">
        <v>12</v>
      </c>
      <c r="F66" s="61">
        <v>130000</v>
      </c>
      <c r="G66" s="10">
        <v>9.6999999999999993</v>
      </c>
      <c r="H66" s="11">
        <f t="shared" si="6"/>
        <v>1261000</v>
      </c>
      <c r="I66" s="95"/>
    </row>
    <row r="67" spans="1:9" s="12" customFormat="1" ht="23.25" customHeight="1">
      <c r="A67" s="87"/>
      <c r="B67" s="90"/>
      <c r="C67" s="97"/>
      <c r="D67" s="60" t="s">
        <v>43</v>
      </c>
      <c r="E67" s="48" t="s">
        <v>12</v>
      </c>
      <c r="F67" s="61">
        <v>17000</v>
      </c>
      <c r="G67" s="10">
        <v>9</v>
      </c>
      <c r="H67" s="11">
        <f t="shared" si="6"/>
        <v>153000</v>
      </c>
      <c r="I67" s="95"/>
    </row>
    <row r="68" spans="1:9" s="12" customFormat="1" ht="23.25" customHeight="1">
      <c r="A68" s="87"/>
      <c r="B68" s="90"/>
      <c r="C68" s="97"/>
      <c r="D68" s="62" t="s">
        <v>15</v>
      </c>
      <c r="E68" s="48" t="s">
        <v>12</v>
      </c>
      <c r="F68" s="61">
        <v>17000</v>
      </c>
      <c r="G68" s="10">
        <v>2</v>
      </c>
      <c r="H68" s="11">
        <f t="shared" si="6"/>
        <v>34000</v>
      </c>
      <c r="I68" s="95"/>
    </row>
    <row r="69" spans="1:9" s="12" customFormat="1" ht="23.25" customHeight="1">
      <c r="A69" s="87"/>
      <c r="B69" s="90"/>
      <c r="C69" s="97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6"/>
        <v>40000</v>
      </c>
      <c r="I69" s="95"/>
    </row>
    <row r="70" spans="1:9" s="12" customFormat="1" ht="23.25" customHeight="1">
      <c r="A70" s="87"/>
      <c r="B70" s="90"/>
      <c r="C70" s="97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6"/>
        <v>2500</v>
      </c>
      <c r="I70" s="95"/>
    </row>
    <row r="71" spans="1:9" s="12" customFormat="1" ht="23.25" customHeight="1">
      <c r="A71" s="87"/>
      <c r="B71" s="90"/>
      <c r="C71" s="97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6"/>
        <v>90000</v>
      </c>
      <c r="I71" s="95"/>
    </row>
    <row r="72" spans="1:9" s="12" customFormat="1" ht="23.25" customHeight="1">
      <c r="A72" s="87"/>
      <c r="B72" s="90"/>
      <c r="C72" s="97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6"/>
        <v>24000</v>
      </c>
      <c r="I72" s="95"/>
    </row>
    <row r="73" spans="1:9" s="12" customFormat="1" ht="23.25" customHeight="1">
      <c r="A73" s="87"/>
      <c r="B73" s="90"/>
      <c r="C73" s="97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6"/>
        <v>17000</v>
      </c>
      <c r="I73" s="95"/>
    </row>
    <row r="74" spans="1:9" s="12" customFormat="1" ht="23.25" customHeight="1">
      <c r="A74" s="87"/>
      <c r="B74" s="90"/>
      <c r="C74" s="97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6"/>
        <v>16500</v>
      </c>
      <c r="I74" s="95"/>
    </row>
    <row r="75" spans="1:9" s="12" customFormat="1" ht="23.25" customHeight="1">
      <c r="A75" s="87"/>
      <c r="B75" s="90"/>
      <c r="C75" s="97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6"/>
        <v>10000</v>
      </c>
      <c r="I75" s="95"/>
    </row>
    <row r="76" spans="1:9" s="12" customFormat="1" ht="23.25" customHeight="1">
      <c r="A76" s="87"/>
      <c r="B76" s="90"/>
      <c r="C76" s="97"/>
      <c r="D76" s="43" t="s">
        <v>33</v>
      </c>
      <c r="E76" s="40" t="s">
        <v>12</v>
      </c>
      <c r="F76" s="41">
        <v>36400</v>
      </c>
      <c r="G76" s="10">
        <v>12</v>
      </c>
      <c r="H76" s="11">
        <f t="shared" si="6"/>
        <v>436800</v>
      </c>
      <c r="I76" s="95"/>
    </row>
    <row r="77" spans="1:9" s="12" customFormat="1" ht="23.25" customHeight="1">
      <c r="A77" s="87"/>
      <c r="B77" s="90"/>
      <c r="C77" s="107"/>
      <c r="D77" s="43"/>
      <c r="E77" s="40"/>
      <c r="F77" s="41"/>
      <c r="G77" s="10"/>
      <c r="H77" s="71">
        <f>SUM(H63:H76)</f>
        <v>4027300</v>
      </c>
      <c r="I77" s="95"/>
    </row>
    <row r="78" spans="1:9" s="12" customFormat="1" ht="23.25" customHeight="1">
      <c r="A78" s="87"/>
      <c r="B78" s="90"/>
      <c r="C78" s="98" t="s">
        <v>52</v>
      </c>
      <c r="D78" s="43" t="s">
        <v>11</v>
      </c>
      <c r="E78" s="40" t="s">
        <v>12</v>
      </c>
      <c r="F78" s="61">
        <v>130000</v>
      </c>
      <c r="G78" s="10">
        <v>13</v>
      </c>
      <c r="H78" s="11">
        <f>G78*F78</f>
        <v>1690000</v>
      </c>
      <c r="I78" s="95"/>
    </row>
    <row r="79" spans="1:9" s="12" customFormat="1" ht="23.25" customHeight="1">
      <c r="A79" s="87"/>
      <c r="B79" s="90"/>
      <c r="C79" s="99"/>
      <c r="D79" s="46" t="s">
        <v>48</v>
      </c>
      <c r="E79" s="40" t="str">
        <f>E51</f>
        <v>Quả</v>
      </c>
      <c r="F79" s="61">
        <v>4500</v>
      </c>
      <c r="G79" s="10">
        <v>170</v>
      </c>
      <c r="H79" s="11">
        <f t="shared" ref="H79:H90" si="7">G79*F79</f>
        <v>765000</v>
      </c>
      <c r="I79" s="95"/>
    </row>
    <row r="80" spans="1:9" s="12" customFormat="1" ht="23.25" customHeight="1">
      <c r="A80" s="87"/>
      <c r="B80" s="90"/>
      <c r="C80" s="99"/>
      <c r="D80" s="46" t="s">
        <v>44</v>
      </c>
      <c r="E80" s="40" t="s">
        <v>12</v>
      </c>
      <c r="F80" s="61">
        <v>15000</v>
      </c>
      <c r="G80" s="10">
        <v>15</v>
      </c>
      <c r="H80" s="11">
        <f t="shared" si="7"/>
        <v>225000</v>
      </c>
      <c r="I80" s="95"/>
    </row>
    <row r="81" spans="1:12" s="12" customFormat="1" ht="23.25" customHeight="1">
      <c r="A81" s="87"/>
      <c r="B81" s="90"/>
      <c r="C81" s="99"/>
      <c r="D81" s="46" t="s">
        <v>40</v>
      </c>
      <c r="E81" s="40" t="s">
        <v>12</v>
      </c>
      <c r="F81" s="61">
        <v>150000</v>
      </c>
      <c r="G81" s="10">
        <v>8</v>
      </c>
      <c r="H81" s="11">
        <f t="shared" si="7"/>
        <v>1200000</v>
      </c>
      <c r="I81" s="95"/>
    </row>
    <row r="82" spans="1:12" s="12" customFormat="1" ht="23.25" customHeight="1">
      <c r="A82" s="87"/>
      <c r="B82" s="90"/>
      <c r="C82" s="99"/>
      <c r="D82" s="43" t="s">
        <v>28</v>
      </c>
      <c r="E82" s="40" t="s">
        <v>20</v>
      </c>
      <c r="F82" s="61">
        <v>20000</v>
      </c>
      <c r="G82" s="10">
        <v>2</v>
      </c>
      <c r="H82" s="11">
        <f t="shared" si="7"/>
        <v>40000</v>
      </c>
      <c r="I82" s="95"/>
    </row>
    <row r="83" spans="1:12" s="12" customFormat="1" ht="23.25" customHeight="1">
      <c r="A83" s="87"/>
      <c r="B83" s="90"/>
      <c r="C83" s="99"/>
      <c r="D83" s="43" t="s">
        <v>29</v>
      </c>
      <c r="E83" s="40" t="s">
        <v>12</v>
      </c>
      <c r="F83" s="61">
        <v>5000</v>
      </c>
      <c r="G83" s="10">
        <v>0.5</v>
      </c>
      <c r="H83" s="11">
        <f t="shared" si="7"/>
        <v>2500</v>
      </c>
      <c r="I83" s="95"/>
    </row>
    <row r="84" spans="1:12" s="12" customFormat="1" ht="23.25" customHeight="1">
      <c r="A84" s="87"/>
      <c r="B84" s="90"/>
      <c r="C84" s="99"/>
      <c r="D84" s="43" t="s">
        <v>30</v>
      </c>
      <c r="E84" s="40" t="s">
        <v>22</v>
      </c>
      <c r="F84" s="61">
        <v>45000</v>
      </c>
      <c r="G84" s="10">
        <v>1</v>
      </c>
      <c r="H84" s="11">
        <f t="shared" si="7"/>
        <v>45000</v>
      </c>
      <c r="I84" s="95"/>
    </row>
    <row r="85" spans="1:12" s="12" customFormat="1" ht="23.25" customHeight="1">
      <c r="A85" s="87"/>
      <c r="B85" s="90"/>
      <c r="C85" s="99"/>
      <c r="D85" s="43" t="s">
        <v>31</v>
      </c>
      <c r="E85" s="40" t="s">
        <v>12</v>
      </c>
      <c r="F85" s="61">
        <v>60000</v>
      </c>
      <c r="G85" s="10">
        <v>0.4</v>
      </c>
      <c r="H85" s="11">
        <f t="shared" si="7"/>
        <v>24000</v>
      </c>
      <c r="I85" s="95"/>
    </row>
    <row r="86" spans="1:12" s="12" customFormat="1" ht="23.25" customHeight="1">
      <c r="A86" s="87"/>
      <c r="B86" s="90"/>
      <c r="C86" s="99"/>
      <c r="D86" s="43" t="s">
        <v>34</v>
      </c>
      <c r="E86" s="40" t="s">
        <v>20</v>
      </c>
      <c r="F86" s="61">
        <v>34000</v>
      </c>
      <c r="G86" s="10">
        <v>0.5</v>
      </c>
      <c r="H86" s="11">
        <f t="shared" si="7"/>
        <v>17000</v>
      </c>
      <c r="I86" s="95"/>
    </row>
    <row r="87" spans="1:12" s="12" customFormat="1" ht="23.25" customHeight="1">
      <c r="A87" s="87"/>
      <c r="B87" s="90"/>
      <c r="C87" s="99"/>
      <c r="D87" s="43" t="s">
        <v>32</v>
      </c>
      <c r="E87" s="40" t="s">
        <v>12</v>
      </c>
      <c r="F87" s="61">
        <v>55000</v>
      </c>
      <c r="G87" s="10">
        <v>0.3</v>
      </c>
      <c r="H87" s="11">
        <f t="shared" si="7"/>
        <v>16500</v>
      </c>
      <c r="I87" s="95"/>
    </row>
    <row r="88" spans="1:12" s="12" customFormat="1" ht="23.25" customHeight="1">
      <c r="A88" s="87"/>
      <c r="B88" s="90"/>
      <c r="C88" s="99"/>
      <c r="D88" s="43" t="s">
        <v>35</v>
      </c>
      <c r="E88" s="40" t="s">
        <v>12</v>
      </c>
      <c r="F88" s="61">
        <v>50000</v>
      </c>
      <c r="G88" s="10">
        <v>0.2</v>
      </c>
      <c r="H88" s="11">
        <f t="shared" si="7"/>
        <v>10000</v>
      </c>
      <c r="I88" s="95"/>
      <c r="L88" s="12">
        <f>G20+G48+G76+G104+G132</f>
        <v>60</v>
      </c>
    </row>
    <row r="89" spans="1:12" s="12" customFormat="1" ht="23.25" customHeight="1">
      <c r="A89" s="87"/>
      <c r="B89" s="90"/>
      <c r="C89" s="99"/>
      <c r="D89" s="43" t="s">
        <v>41</v>
      </c>
      <c r="E89" s="40" t="s">
        <v>12</v>
      </c>
      <c r="F89" s="61">
        <v>30000</v>
      </c>
      <c r="G89" s="10"/>
      <c r="H89" s="11">
        <f t="shared" si="7"/>
        <v>0</v>
      </c>
      <c r="I89" s="95"/>
    </row>
    <row r="90" spans="1:12" s="12" customFormat="1" ht="23.25" customHeight="1">
      <c r="A90" s="87"/>
      <c r="B90" s="90"/>
      <c r="C90" s="99"/>
      <c r="D90" s="43" t="s">
        <v>69</v>
      </c>
      <c r="E90" s="40" t="s">
        <v>12</v>
      </c>
      <c r="F90" s="61">
        <v>25000</v>
      </c>
      <c r="G90" s="10">
        <v>0.5</v>
      </c>
      <c r="H90" s="11">
        <f t="shared" si="7"/>
        <v>12500</v>
      </c>
      <c r="I90" s="95"/>
    </row>
    <row r="91" spans="1:12" s="12" customFormat="1" ht="23.25" customHeight="1">
      <c r="A91" s="88"/>
      <c r="B91" s="91"/>
      <c r="C91" s="100"/>
      <c r="D91" s="46"/>
      <c r="E91" s="40"/>
      <c r="F91" s="41"/>
      <c r="G91" s="10"/>
      <c r="H91" s="71">
        <f>SUM(H78:H90)</f>
        <v>4047500</v>
      </c>
      <c r="I91" s="95"/>
    </row>
    <row r="92" spans="1:12" s="12" customFormat="1" ht="23.25" customHeight="1">
      <c r="A92" s="86">
        <v>5</v>
      </c>
      <c r="B92" s="89" t="s">
        <v>79</v>
      </c>
      <c r="C92" s="98" t="s">
        <v>67</v>
      </c>
      <c r="D92" s="60" t="s">
        <v>11</v>
      </c>
      <c r="E92" s="48" t="str">
        <f>E50</f>
        <v>Kg</v>
      </c>
      <c r="F92" s="61">
        <v>130000</v>
      </c>
      <c r="G92" s="10">
        <v>15.5</v>
      </c>
      <c r="H92" s="11">
        <f>G92*F92</f>
        <v>2015000</v>
      </c>
      <c r="I92" s="95"/>
    </row>
    <row r="93" spans="1:12" s="12" customFormat="1" ht="23.25" customHeight="1">
      <c r="A93" s="87"/>
      <c r="B93" s="90"/>
      <c r="C93" s="99"/>
      <c r="D93" s="60" t="s">
        <v>45</v>
      </c>
      <c r="E93" s="48" t="str">
        <f>E51</f>
        <v>Quả</v>
      </c>
      <c r="F93" s="61">
        <v>4500</v>
      </c>
      <c r="G93" s="10">
        <v>204</v>
      </c>
      <c r="H93" s="11">
        <f t="shared" ref="H93:H104" si="8">G93*F93</f>
        <v>918000</v>
      </c>
      <c r="I93" s="95"/>
    </row>
    <row r="94" spans="1:12" s="12" customFormat="1" ht="23.25" customHeight="1">
      <c r="A94" s="87"/>
      <c r="B94" s="90"/>
      <c r="C94" s="99"/>
      <c r="D94" s="60" t="s">
        <v>13</v>
      </c>
      <c r="E94" s="48" t="s">
        <v>12</v>
      </c>
      <c r="F94" s="61">
        <v>25000</v>
      </c>
      <c r="G94" s="10">
        <v>14</v>
      </c>
      <c r="H94" s="11">
        <f t="shared" si="8"/>
        <v>350000</v>
      </c>
      <c r="I94" s="95"/>
    </row>
    <row r="95" spans="1:12" s="12" customFormat="1" ht="23.25" customHeight="1">
      <c r="A95" s="87"/>
      <c r="B95" s="90"/>
      <c r="C95" s="99"/>
      <c r="D95" s="60" t="s">
        <v>14</v>
      </c>
      <c r="E95" s="48" t="s">
        <v>12</v>
      </c>
      <c r="F95" s="61">
        <v>15000</v>
      </c>
      <c r="G95" s="10">
        <v>14</v>
      </c>
      <c r="H95" s="11">
        <f t="shared" si="8"/>
        <v>210000</v>
      </c>
      <c r="I95" s="95"/>
    </row>
    <row r="96" spans="1:12" s="12" customFormat="1" ht="23.25" customHeight="1">
      <c r="A96" s="87"/>
      <c r="B96" s="90"/>
      <c r="C96" s="99"/>
      <c r="D96" s="62" t="s">
        <v>28</v>
      </c>
      <c r="E96" s="48" t="s">
        <v>20</v>
      </c>
      <c r="F96" s="61">
        <v>20000</v>
      </c>
      <c r="G96" s="10">
        <v>2</v>
      </c>
      <c r="H96" s="11">
        <f t="shared" si="8"/>
        <v>40000</v>
      </c>
      <c r="I96" s="95"/>
    </row>
    <row r="97" spans="1:9" s="12" customFormat="1" ht="23.25" customHeight="1">
      <c r="A97" s="87"/>
      <c r="B97" s="90"/>
      <c r="C97" s="99"/>
      <c r="D97" s="62" t="s">
        <v>29</v>
      </c>
      <c r="E97" s="48" t="s">
        <v>12</v>
      </c>
      <c r="F97" s="61">
        <v>5000</v>
      </c>
      <c r="G97" s="10">
        <v>0.5</v>
      </c>
      <c r="H97" s="11">
        <f t="shared" si="8"/>
        <v>2500</v>
      </c>
      <c r="I97" s="95"/>
    </row>
    <row r="98" spans="1:9" s="12" customFormat="1" ht="23.25" customHeight="1">
      <c r="A98" s="87"/>
      <c r="B98" s="90"/>
      <c r="C98" s="99"/>
      <c r="D98" s="62" t="s">
        <v>30</v>
      </c>
      <c r="E98" s="48" t="s">
        <v>22</v>
      </c>
      <c r="F98" s="61">
        <v>45000</v>
      </c>
      <c r="G98" s="10"/>
      <c r="H98" s="11">
        <f t="shared" si="8"/>
        <v>0</v>
      </c>
      <c r="I98" s="95"/>
    </row>
    <row r="99" spans="1:9" s="12" customFormat="1" ht="23.25" customHeight="1">
      <c r="A99" s="87"/>
      <c r="B99" s="90"/>
      <c r="C99" s="99"/>
      <c r="D99" s="62" t="s">
        <v>31</v>
      </c>
      <c r="E99" s="48" t="s">
        <v>12</v>
      </c>
      <c r="F99" s="61">
        <v>60000</v>
      </c>
      <c r="G99" s="10">
        <v>0.4</v>
      </c>
      <c r="H99" s="11">
        <f t="shared" si="8"/>
        <v>24000</v>
      </c>
      <c r="I99" s="95"/>
    </row>
    <row r="100" spans="1:9" s="12" customFormat="1" ht="23.25" customHeight="1">
      <c r="A100" s="87"/>
      <c r="B100" s="90"/>
      <c r="C100" s="99"/>
      <c r="D100" s="62" t="s">
        <v>34</v>
      </c>
      <c r="E100" s="48" t="s">
        <v>20</v>
      </c>
      <c r="F100" s="61">
        <v>34000</v>
      </c>
      <c r="G100" s="10">
        <v>0.5</v>
      </c>
      <c r="H100" s="11">
        <f t="shared" si="8"/>
        <v>17000</v>
      </c>
      <c r="I100" s="95"/>
    </row>
    <row r="101" spans="1:9" s="12" customFormat="1" ht="23.25" customHeight="1">
      <c r="A101" s="87"/>
      <c r="B101" s="90"/>
      <c r="C101" s="99"/>
      <c r="D101" s="62" t="s">
        <v>32</v>
      </c>
      <c r="E101" s="48" t="s">
        <v>12</v>
      </c>
      <c r="F101" s="61">
        <v>55000</v>
      </c>
      <c r="G101" s="10">
        <v>0.3</v>
      </c>
      <c r="H101" s="11">
        <f t="shared" si="8"/>
        <v>16500</v>
      </c>
      <c r="I101" s="95"/>
    </row>
    <row r="102" spans="1:9" s="12" customFormat="1" ht="23.25" customHeight="1">
      <c r="A102" s="87"/>
      <c r="B102" s="90"/>
      <c r="C102" s="99"/>
      <c r="D102" s="62" t="s">
        <v>35</v>
      </c>
      <c r="E102" s="48" t="s">
        <v>12</v>
      </c>
      <c r="F102" s="61">
        <v>50000</v>
      </c>
      <c r="G102" s="10">
        <v>0.2</v>
      </c>
      <c r="H102" s="11">
        <f t="shared" si="8"/>
        <v>10000</v>
      </c>
      <c r="I102" s="95"/>
    </row>
    <row r="103" spans="1:9" s="12" customFormat="1" ht="23.25" customHeight="1">
      <c r="A103" s="87"/>
      <c r="B103" s="90"/>
      <c r="C103" s="99"/>
      <c r="D103" s="62" t="s">
        <v>41</v>
      </c>
      <c r="E103" s="48" t="s">
        <v>12</v>
      </c>
      <c r="F103" s="61">
        <v>30000</v>
      </c>
      <c r="G103" s="10"/>
      <c r="H103" s="11">
        <f t="shared" si="8"/>
        <v>0</v>
      </c>
      <c r="I103" s="95"/>
    </row>
    <row r="104" spans="1:9" s="12" customFormat="1" ht="23.25" customHeight="1">
      <c r="A104" s="87"/>
      <c r="B104" s="90"/>
      <c r="C104" s="99"/>
      <c r="D104" s="62" t="s">
        <v>33</v>
      </c>
      <c r="E104" s="48" t="s">
        <v>12</v>
      </c>
      <c r="F104" s="41">
        <v>36400</v>
      </c>
      <c r="G104" s="10">
        <v>12</v>
      </c>
      <c r="H104" s="11">
        <f t="shared" si="8"/>
        <v>436800</v>
      </c>
      <c r="I104" s="95"/>
    </row>
    <row r="105" spans="1:9" s="12" customFormat="1" ht="23.25" customHeight="1">
      <c r="A105" s="87"/>
      <c r="B105" s="90"/>
      <c r="C105" s="100"/>
      <c r="D105" s="43"/>
      <c r="E105" s="40"/>
      <c r="F105" s="41"/>
      <c r="G105" s="42"/>
      <c r="H105" s="71">
        <f>SUM(H92:H104)</f>
        <v>4039800</v>
      </c>
      <c r="I105" s="95"/>
    </row>
    <row r="106" spans="1:9" s="12" customFormat="1" ht="23.25" customHeight="1">
      <c r="A106" s="87"/>
      <c r="B106" s="90"/>
      <c r="C106" s="96" t="s">
        <v>64</v>
      </c>
      <c r="D106" s="60" t="s">
        <v>16</v>
      </c>
      <c r="E106" s="48" t="s">
        <v>12</v>
      </c>
      <c r="F106" s="61">
        <v>95000</v>
      </c>
      <c r="G106" s="10">
        <v>16</v>
      </c>
      <c r="H106" s="11">
        <f>G106*F106</f>
        <v>1520000</v>
      </c>
      <c r="I106" s="95"/>
    </row>
    <row r="107" spans="1:9" s="12" customFormat="1" ht="23.25" customHeight="1">
      <c r="A107" s="87"/>
      <c r="B107" s="90"/>
      <c r="C107" s="97"/>
      <c r="D107" s="60" t="s">
        <v>46</v>
      </c>
      <c r="E107" s="48" t="s">
        <v>12</v>
      </c>
      <c r="F107" s="61">
        <v>25000</v>
      </c>
      <c r="G107" s="10">
        <v>14</v>
      </c>
      <c r="H107" s="11">
        <f t="shared" ref="H107:H118" si="9">G107*F107</f>
        <v>350000</v>
      </c>
      <c r="I107" s="95"/>
    </row>
    <row r="108" spans="1:9" s="12" customFormat="1" ht="23.25" customHeight="1">
      <c r="A108" s="87"/>
      <c r="B108" s="90"/>
      <c r="C108" s="97"/>
      <c r="D108" s="60" t="s">
        <v>38</v>
      </c>
      <c r="E108" s="48" t="s">
        <v>12</v>
      </c>
      <c r="F108" s="61">
        <v>20000</v>
      </c>
      <c r="G108" s="10">
        <v>10.5</v>
      </c>
      <c r="H108" s="11">
        <f t="shared" si="9"/>
        <v>210000</v>
      </c>
      <c r="I108" s="95"/>
    </row>
    <row r="109" spans="1:9" s="12" customFormat="1" ht="23.25" customHeight="1">
      <c r="A109" s="87"/>
      <c r="B109" s="90"/>
      <c r="C109" s="97"/>
      <c r="D109" s="60" t="s">
        <v>11</v>
      </c>
      <c r="E109" s="48" t="s">
        <v>12</v>
      </c>
      <c r="F109" s="61">
        <v>130000</v>
      </c>
      <c r="G109" s="10">
        <v>11</v>
      </c>
      <c r="H109" s="11">
        <f t="shared" si="9"/>
        <v>1430000</v>
      </c>
      <c r="I109" s="95"/>
    </row>
    <row r="110" spans="1:9" s="12" customFormat="1" ht="23.25" customHeight="1">
      <c r="A110" s="87"/>
      <c r="B110" s="90"/>
      <c r="C110" s="97"/>
      <c r="D110" s="60" t="s">
        <v>44</v>
      </c>
      <c r="E110" s="48" t="s">
        <v>12</v>
      </c>
      <c r="F110" s="61">
        <v>15000</v>
      </c>
      <c r="G110" s="10">
        <v>15</v>
      </c>
      <c r="H110" s="11">
        <f t="shared" si="9"/>
        <v>225000</v>
      </c>
      <c r="I110" s="95"/>
    </row>
    <row r="111" spans="1:9" s="12" customFormat="1" ht="23.25" customHeight="1">
      <c r="A111" s="87"/>
      <c r="B111" s="90"/>
      <c r="C111" s="97"/>
      <c r="D111" s="62" t="s">
        <v>15</v>
      </c>
      <c r="E111" s="48" t="s">
        <v>12</v>
      </c>
      <c r="F111" s="61">
        <v>17000</v>
      </c>
      <c r="G111" s="10"/>
      <c r="H111" s="11">
        <f t="shared" si="9"/>
        <v>0</v>
      </c>
      <c r="I111" s="95"/>
    </row>
    <row r="112" spans="1:9" s="12" customFormat="1" ht="23.25" customHeight="1">
      <c r="A112" s="87"/>
      <c r="B112" s="90"/>
      <c r="C112" s="97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9"/>
        <v>40000</v>
      </c>
      <c r="I112" s="95"/>
    </row>
    <row r="113" spans="1:9" s="12" customFormat="1" ht="23.25" customHeight="1">
      <c r="A113" s="87"/>
      <c r="B113" s="90"/>
      <c r="C113" s="97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9"/>
        <v>2500</v>
      </c>
      <c r="I113" s="95"/>
    </row>
    <row r="114" spans="1:9" s="12" customFormat="1" ht="23.25" customHeight="1">
      <c r="A114" s="87"/>
      <c r="B114" s="90"/>
      <c r="C114" s="97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9"/>
        <v>135000</v>
      </c>
      <c r="I114" s="95"/>
    </row>
    <row r="115" spans="1:9" s="12" customFormat="1" ht="23.25" customHeight="1">
      <c r="A115" s="87"/>
      <c r="B115" s="90"/>
      <c r="C115" s="97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9"/>
        <v>24000</v>
      </c>
      <c r="I115" s="95"/>
    </row>
    <row r="116" spans="1:9" s="12" customFormat="1" ht="23.25" customHeight="1">
      <c r="A116" s="87"/>
      <c r="B116" s="90"/>
      <c r="C116" s="97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9"/>
        <v>17000</v>
      </c>
      <c r="I116" s="95"/>
    </row>
    <row r="117" spans="1:9" s="12" customFormat="1" ht="23.25" customHeight="1">
      <c r="A117" s="87"/>
      <c r="B117" s="90"/>
      <c r="C117" s="97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9"/>
        <v>16500</v>
      </c>
      <c r="I117" s="95"/>
    </row>
    <row r="118" spans="1:9" s="12" customFormat="1" ht="23.25" customHeight="1">
      <c r="A118" s="87"/>
      <c r="B118" s="90"/>
      <c r="C118" s="97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9"/>
        <v>10000</v>
      </c>
      <c r="I118" s="95"/>
    </row>
    <row r="119" spans="1:9" s="12" customFormat="1" ht="23.25" customHeight="1">
      <c r="A119" s="88"/>
      <c r="B119" s="91"/>
      <c r="C119" s="97"/>
      <c r="D119" s="46"/>
      <c r="E119" s="44"/>
      <c r="F119" s="45"/>
      <c r="G119" s="42"/>
      <c r="H119" s="71">
        <f>SUM(H106:H118)</f>
        <v>3980000</v>
      </c>
      <c r="I119" s="95"/>
    </row>
    <row r="120" spans="1:9" s="12" customFormat="1" ht="23.25" customHeight="1">
      <c r="A120" s="86">
        <v>6</v>
      </c>
      <c r="B120" s="89" t="s">
        <v>80</v>
      </c>
      <c r="C120" s="98" t="s">
        <v>50</v>
      </c>
      <c r="D120" s="60" t="s">
        <v>11</v>
      </c>
      <c r="E120" s="48" t="s">
        <v>12</v>
      </c>
      <c r="F120" s="61">
        <v>130000</v>
      </c>
      <c r="G120" s="10">
        <v>13</v>
      </c>
      <c r="H120" s="11">
        <f t="shared" ref="H120:H122" si="10">F120*G120</f>
        <v>1690000</v>
      </c>
      <c r="I120" s="104"/>
    </row>
    <row r="121" spans="1:9" s="12" customFormat="1" ht="23.25" customHeight="1">
      <c r="A121" s="87"/>
      <c r="B121" s="90"/>
      <c r="C121" s="99"/>
      <c r="D121" s="60" t="s">
        <v>13</v>
      </c>
      <c r="E121" s="48" t="s">
        <v>12</v>
      </c>
      <c r="F121" s="61">
        <v>25000</v>
      </c>
      <c r="G121" s="10">
        <v>14</v>
      </c>
      <c r="H121" s="11">
        <f t="shared" si="10"/>
        <v>350000</v>
      </c>
      <c r="I121" s="105"/>
    </row>
    <row r="122" spans="1:9" s="12" customFormat="1" ht="23.25" customHeight="1">
      <c r="A122" s="87"/>
      <c r="B122" s="90"/>
      <c r="C122" s="99"/>
      <c r="D122" s="60" t="s">
        <v>36</v>
      </c>
      <c r="E122" s="48" t="s">
        <v>12</v>
      </c>
      <c r="F122" s="61">
        <v>150000</v>
      </c>
      <c r="G122" s="10">
        <v>8</v>
      </c>
      <c r="H122" s="11">
        <f t="shared" si="10"/>
        <v>1200000</v>
      </c>
      <c r="I122" s="105"/>
    </row>
    <row r="123" spans="1:9" s="12" customFormat="1" ht="23.25" customHeight="1">
      <c r="A123" s="87"/>
      <c r="B123" s="90"/>
      <c r="C123" s="99"/>
      <c r="D123" s="60" t="s">
        <v>42</v>
      </c>
      <c r="E123" s="48" t="s">
        <v>12</v>
      </c>
      <c r="F123" s="61">
        <v>15000</v>
      </c>
      <c r="G123" s="10">
        <v>12</v>
      </c>
      <c r="H123" s="11">
        <f t="shared" ref="H123:H132" si="11">G123*F123</f>
        <v>180000</v>
      </c>
      <c r="I123" s="105"/>
    </row>
    <row r="124" spans="1:9" s="12" customFormat="1" ht="23.25" customHeight="1">
      <c r="A124" s="87"/>
      <c r="B124" s="90"/>
      <c r="C124" s="99"/>
      <c r="D124" s="62" t="s">
        <v>15</v>
      </c>
      <c r="E124" s="48" t="s">
        <v>12</v>
      </c>
      <c r="F124" s="61">
        <v>17000</v>
      </c>
      <c r="G124" s="10">
        <v>2</v>
      </c>
      <c r="H124" s="11">
        <f t="shared" si="11"/>
        <v>34000</v>
      </c>
      <c r="I124" s="105"/>
    </row>
    <row r="125" spans="1:9" s="12" customFormat="1" ht="23.25" customHeight="1">
      <c r="A125" s="87"/>
      <c r="B125" s="90"/>
      <c r="C125" s="99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1"/>
        <v>40000</v>
      </c>
      <c r="I125" s="105"/>
    </row>
    <row r="126" spans="1:9" s="12" customFormat="1" ht="23.25" customHeight="1">
      <c r="A126" s="87"/>
      <c r="B126" s="90"/>
      <c r="C126" s="99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1"/>
        <v>2500</v>
      </c>
      <c r="I126" s="105"/>
    </row>
    <row r="127" spans="1:9" s="12" customFormat="1" ht="23.25" customHeight="1">
      <c r="A127" s="87"/>
      <c r="B127" s="90"/>
      <c r="C127" s="99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1"/>
        <v>90000</v>
      </c>
      <c r="I127" s="105"/>
    </row>
    <row r="128" spans="1:9" s="12" customFormat="1" ht="23.25" customHeight="1">
      <c r="A128" s="87"/>
      <c r="B128" s="90"/>
      <c r="C128" s="99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1"/>
        <v>24000</v>
      </c>
      <c r="I128" s="105"/>
    </row>
    <row r="129" spans="1:9" s="12" customFormat="1" ht="23.25" customHeight="1">
      <c r="A129" s="87"/>
      <c r="B129" s="90"/>
      <c r="C129" s="99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1"/>
        <v>17000</v>
      </c>
      <c r="I129" s="105"/>
    </row>
    <row r="130" spans="1:9" s="12" customFormat="1" ht="23.25" customHeight="1">
      <c r="A130" s="87"/>
      <c r="B130" s="90"/>
      <c r="C130" s="99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1"/>
        <v>16500</v>
      </c>
      <c r="I130" s="105"/>
    </row>
    <row r="131" spans="1:9" s="12" customFormat="1" ht="23.25" customHeight="1">
      <c r="A131" s="87"/>
      <c r="B131" s="90"/>
      <c r="C131" s="99"/>
      <c r="D131" s="43" t="s">
        <v>35</v>
      </c>
      <c r="E131" s="40" t="s">
        <v>12</v>
      </c>
      <c r="F131" s="41">
        <v>50000</v>
      </c>
      <c r="G131" s="10">
        <v>0.2</v>
      </c>
      <c r="H131" s="11">
        <f t="shared" si="11"/>
        <v>10000</v>
      </c>
      <c r="I131" s="105"/>
    </row>
    <row r="132" spans="1:9" s="12" customFormat="1" ht="23.25" customHeight="1">
      <c r="A132" s="87"/>
      <c r="B132" s="90"/>
      <c r="C132" s="99"/>
      <c r="D132" s="43" t="s">
        <v>33</v>
      </c>
      <c r="E132" s="40" t="s">
        <v>12</v>
      </c>
      <c r="F132" s="41">
        <v>36400</v>
      </c>
      <c r="G132" s="10">
        <v>12</v>
      </c>
      <c r="H132" s="11">
        <f t="shared" si="11"/>
        <v>436800</v>
      </c>
      <c r="I132" s="105"/>
    </row>
    <row r="133" spans="1:9" s="12" customFormat="1" ht="23.25" customHeight="1">
      <c r="A133" s="87"/>
      <c r="B133" s="90"/>
      <c r="C133" s="100"/>
      <c r="D133" s="43"/>
      <c r="E133" s="40"/>
      <c r="F133" s="41"/>
      <c r="G133" s="42"/>
      <c r="H133" s="71">
        <f>SUM(H120:H132)</f>
        <v>4090800</v>
      </c>
      <c r="I133" s="105"/>
    </row>
    <row r="134" spans="1:9" s="12" customFormat="1" ht="23.25" customHeight="1">
      <c r="A134" s="87"/>
      <c r="B134" s="90"/>
      <c r="C134" s="101" t="s">
        <v>51</v>
      </c>
      <c r="D134" s="43" t="s">
        <v>39</v>
      </c>
      <c r="E134" s="40" t="s">
        <v>12</v>
      </c>
      <c r="F134" s="41">
        <v>135000</v>
      </c>
      <c r="G134" s="10">
        <v>20</v>
      </c>
      <c r="H134" s="11">
        <f>G134*F134</f>
        <v>2700000</v>
      </c>
      <c r="I134" s="105"/>
    </row>
    <row r="135" spans="1:9" s="14" customFormat="1" ht="23.25" customHeight="1">
      <c r="A135" s="87"/>
      <c r="B135" s="90"/>
      <c r="C135" s="102"/>
      <c r="D135" s="46" t="s">
        <v>48</v>
      </c>
      <c r="E135" s="40" t="s">
        <v>18</v>
      </c>
      <c r="F135" s="41">
        <v>4500</v>
      </c>
      <c r="G135" s="10">
        <v>202</v>
      </c>
      <c r="H135" s="11">
        <f t="shared" ref="H135:H144" si="12">G135*F135</f>
        <v>909000</v>
      </c>
      <c r="I135" s="105"/>
    </row>
    <row r="136" spans="1:9" s="14" customFormat="1" ht="23.25" customHeight="1">
      <c r="A136" s="87"/>
      <c r="B136" s="90"/>
      <c r="C136" s="102"/>
      <c r="D136" s="46" t="s">
        <v>44</v>
      </c>
      <c r="E136" s="40" t="s">
        <v>12</v>
      </c>
      <c r="F136" s="45">
        <v>15000</v>
      </c>
      <c r="G136" s="10">
        <v>16</v>
      </c>
      <c r="H136" s="11">
        <f t="shared" si="12"/>
        <v>240000</v>
      </c>
      <c r="I136" s="105"/>
    </row>
    <row r="137" spans="1:9" s="14" customFormat="1" ht="23.25" customHeight="1">
      <c r="A137" s="87"/>
      <c r="B137" s="90"/>
      <c r="C137" s="102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2"/>
        <v>40000</v>
      </c>
      <c r="I137" s="105"/>
    </row>
    <row r="138" spans="1:9" s="14" customFormat="1" ht="23.25" customHeight="1">
      <c r="A138" s="87"/>
      <c r="B138" s="90"/>
      <c r="C138" s="102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2"/>
        <v>2500</v>
      </c>
      <c r="I138" s="105"/>
    </row>
    <row r="139" spans="1:9" s="14" customFormat="1" ht="23.25" customHeight="1">
      <c r="A139" s="87"/>
      <c r="B139" s="90"/>
      <c r="C139" s="102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2"/>
        <v>90000</v>
      </c>
      <c r="I139" s="105"/>
    </row>
    <row r="140" spans="1:9" s="14" customFormat="1" ht="23.25" customHeight="1">
      <c r="A140" s="87"/>
      <c r="B140" s="90"/>
      <c r="C140" s="102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2"/>
        <v>24000</v>
      </c>
      <c r="I140" s="105"/>
    </row>
    <row r="141" spans="1:9" s="14" customFormat="1" ht="23.25" customHeight="1">
      <c r="A141" s="87"/>
      <c r="B141" s="90"/>
      <c r="C141" s="102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2"/>
        <v>17000</v>
      </c>
      <c r="I141" s="105"/>
    </row>
    <row r="142" spans="1:9" s="14" customFormat="1" ht="23.25" customHeight="1">
      <c r="A142" s="87"/>
      <c r="B142" s="90"/>
      <c r="C142" s="102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2"/>
        <v>16500</v>
      </c>
      <c r="I142" s="105"/>
    </row>
    <row r="143" spans="1:9" s="14" customFormat="1" ht="23.25" customHeight="1">
      <c r="A143" s="87"/>
      <c r="B143" s="90"/>
      <c r="C143" s="102"/>
      <c r="D143" s="43" t="s">
        <v>35</v>
      </c>
      <c r="E143" s="40" t="s">
        <v>12</v>
      </c>
      <c r="F143" s="41">
        <v>50000</v>
      </c>
      <c r="G143" s="10">
        <v>0.2</v>
      </c>
      <c r="H143" s="11">
        <f t="shared" si="12"/>
        <v>10000</v>
      </c>
      <c r="I143" s="105"/>
    </row>
    <row r="144" spans="1:9" s="14" customFormat="1" ht="23.25" customHeight="1">
      <c r="A144" s="87"/>
      <c r="B144" s="90"/>
      <c r="C144" s="102"/>
      <c r="D144" s="43" t="s">
        <v>41</v>
      </c>
      <c r="E144" s="40" t="s">
        <v>12</v>
      </c>
      <c r="F144" s="41">
        <v>30000</v>
      </c>
      <c r="G144" s="10">
        <v>0.2</v>
      </c>
      <c r="H144" s="11">
        <f t="shared" si="12"/>
        <v>6000</v>
      </c>
      <c r="I144" s="105"/>
    </row>
    <row r="145" spans="1:13" s="14" customFormat="1" ht="23.25" customHeight="1">
      <c r="A145" s="88"/>
      <c r="B145" s="91"/>
      <c r="C145" s="103"/>
      <c r="D145" s="43"/>
      <c r="E145" s="40"/>
      <c r="F145" s="41"/>
      <c r="G145" s="42"/>
      <c r="H145" s="71">
        <f>SUM(H134:H144)</f>
        <v>4055000</v>
      </c>
      <c r="I145" s="106"/>
    </row>
    <row r="146" spans="1:13" s="14" customFormat="1" ht="18.75" customHeight="1">
      <c r="A146" s="50"/>
      <c r="B146" s="92" t="s">
        <v>23</v>
      </c>
      <c r="C146" s="92"/>
      <c r="D146" s="93" t="s">
        <v>24</v>
      </c>
      <c r="E146" s="93"/>
      <c r="F146" s="93"/>
      <c r="G146" s="93"/>
      <c r="H146" s="93"/>
      <c r="I146" s="93"/>
    </row>
    <row r="147" spans="1:13" s="14" customFormat="1" ht="18.75" customHeight="1">
      <c r="A147" s="50"/>
      <c r="B147" s="92"/>
      <c r="C147" s="92"/>
      <c r="I147" s="63"/>
    </row>
    <row r="148" spans="1:13" s="14" customFormat="1" ht="18.75" customHeight="1">
      <c r="A148" s="50"/>
      <c r="B148" s="1"/>
      <c r="C148" s="1"/>
      <c r="D148" s="3"/>
      <c r="E148" s="4"/>
      <c r="F148" s="5"/>
      <c r="G148" s="94"/>
      <c r="H148" s="94"/>
      <c r="I148" s="94"/>
      <c r="L148" s="76">
        <f>H145+H133+H119+H105+H91+H77+H62+H49+H35+H21</f>
        <v>40400000</v>
      </c>
      <c r="M148" s="63"/>
    </row>
    <row r="149" spans="1:13" ht="18.75">
      <c r="A149" s="50"/>
      <c r="B149" s="1"/>
      <c r="C149" s="1"/>
      <c r="D149" s="3"/>
      <c r="E149" s="4"/>
      <c r="F149" s="5"/>
      <c r="G149" s="94"/>
      <c r="H149" s="94"/>
      <c r="I149" s="94"/>
      <c r="L149" s="66">
        <v>4</v>
      </c>
    </row>
    <row r="150" spans="1:13" ht="18.75">
      <c r="A150" s="50"/>
      <c r="B150" s="1"/>
      <c r="C150" s="1"/>
      <c r="D150" s="3"/>
      <c r="E150" s="4"/>
      <c r="F150" s="5"/>
      <c r="G150" s="36"/>
      <c r="H150" s="74"/>
      <c r="I150" s="36"/>
      <c r="L150" s="72">
        <f>L148*L149</f>
        <v>161600000</v>
      </c>
      <c r="M150" s="66"/>
    </row>
    <row r="151" spans="1:13" ht="18.75">
      <c r="A151" s="50"/>
      <c r="B151" s="1"/>
      <c r="C151" s="1"/>
      <c r="D151" s="3"/>
      <c r="E151" s="4"/>
      <c r="F151" s="5"/>
      <c r="G151" s="36"/>
      <c r="H151" s="65"/>
      <c r="I151" s="94"/>
      <c r="J151" s="94"/>
      <c r="K151" s="94"/>
      <c r="L151" s="66"/>
    </row>
    <row r="152" spans="1:13" ht="18.75">
      <c r="A152" s="50"/>
      <c r="B152" s="1"/>
      <c r="C152" s="1"/>
      <c r="D152" s="3"/>
      <c r="E152" s="4"/>
      <c r="F152" s="5"/>
      <c r="G152" s="36"/>
      <c r="H152" s="74"/>
      <c r="I152" s="63"/>
    </row>
    <row r="153" spans="1:13" ht="18.75">
      <c r="A153" s="50"/>
      <c r="B153" s="92"/>
      <c r="C153" s="92"/>
      <c r="D153" s="93" t="s">
        <v>47</v>
      </c>
      <c r="E153" s="93"/>
      <c r="F153" s="93"/>
      <c r="G153" s="93"/>
      <c r="H153" s="93"/>
      <c r="I153" s="93"/>
      <c r="L153" s="66"/>
    </row>
    <row r="154" spans="1:13" ht="18.75">
      <c r="A154" s="50"/>
      <c r="B154" s="51"/>
      <c r="C154" s="52"/>
      <c r="D154" s="3"/>
      <c r="E154" s="4"/>
      <c r="F154" s="5"/>
      <c r="G154" s="36"/>
      <c r="H154" s="36"/>
      <c r="I154" s="59"/>
    </row>
    <row r="155" spans="1:13" ht="18.75">
      <c r="A155" s="50"/>
      <c r="B155" s="51"/>
      <c r="C155" s="52"/>
      <c r="D155" s="53"/>
      <c r="E155" s="54"/>
      <c r="F155" s="55"/>
      <c r="G155" s="56"/>
      <c r="H155" s="57"/>
      <c r="I155" s="59"/>
    </row>
    <row r="156" spans="1:13" s="12" customFormat="1" ht="18.75" customHeight="1">
      <c r="A156" s="50"/>
      <c r="B156" s="51"/>
      <c r="C156" s="52"/>
      <c r="D156" s="53"/>
      <c r="E156" s="54"/>
      <c r="F156" s="55"/>
      <c r="G156" s="56"/>
      <c r="H156" s="57"/>
      <c r="I156" s="58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75"/>
      <c r="H158" s="49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75"/>
      <c r="H166" s="75"/>
      <c r="I166" s="75"/>
    </row>
  </sheetData>
  <mergeCells count="38">
    <mergeCell ref="A63:A91"/>
    <mergeCell ref="B63:B91"/>
    <mergeCell ref="C63:C77"/>
    <mergeCell ref="I63:I91"/>
    <mergeCell ref="C78:C91"/>
    <mergeCell ref="B36:B62"/>
    <mergeCell ref="C36:C49"/>
    <mergeCell ref="I36:I62"/>
    <mergeCell ref="A37:A62"/>
    <mergeCell ref="C50:C62"/>
    <mergeCell ref="A1:C1"/>
    <mergeCell ref="A2:C2"/>
    <mergeCell ref="A4:I4"/>
    <mergeCell ref="A5:I5"/>
    <mergeCell ref="A6:I6"/>
    <mergeCell ref="C8:C21"/>
    <mergeCell ref="A8:A35"/>
    <mergeCell ref="B8:B35"/>
    <mergeCell ref="I8:I35"/>
    <mergeCell ref="C22:C35"/>
    <mergeCell ref="C106:C119"/>
    <mergeCell ref="A120:A145"/>
    <mergeCell ref="B120:B145"/>
    <mergeCell ref="C120:C133"/>
    <mergeCell ref="I120:I145"/>
    <mergeCell ref="C134:C145"/>
    <mergeCell ref="A92:A119"/>
    <mergeCell ref="B92:B119"/>
    <mergeCell ref="C92:C105"/>
    <mergeCell ref="I92:I119"/>
    <mergeCell ref="D146:I146"/>
    <mergeCell ref="B147:C147"/>
    <mergeCell ref="G149:I149"/>
    <mergeCell ref="I151:K151"/>
    <mergeCell ref="B153:C153"/>
    <mergeCell ref="D153:I153"/>
    <mergeCell ref="G148:I148"/>
    <mergeCell ref="B146:C146"/>
  </mergeCells>
  <pageMargins left="0.2" right="0.2" top="0.2" bottom="0.27" header="0.16" footer="0.24"/>
  <pageSetup paperSize="9" scale="6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1123-24ED-4152-A008-0C8791FD6190}">
  <dimension ref="A1:Q166"/>
  <sheetViews>
    <sheetView workbookViewId="0">
      <selection activeCell="A8" sqref="A1:XFD1048576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2.570312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8" t="s">
        <v>0</v>
      </c>
      <c r="B1" s="109"/>
      <c r="C1" s="108"/>
      <c r="F1" s="18"/>
      <c r="I1" s="80"/>
    </row>
    <row r="2" spans="1:17" s="12" customFormat="1" ht="16.5">
      <c r="A2" s="110" t="s">
        <v>1</v>
      </c>
      <c r="B2" s="111"/>
      <c r="C2" s="110"/>
      <c r="D2" s="14"/>
      <c r="E2" s="14"/>
      <c r="F2" s="19"/>
      <c r="G2" s="14"/>
      <c r="H2" s="14"/>
      <c r="I2" s="80"/>
    </row>
    <row r="3" spans="1:17" s="12" customFormat="1" ht="16.5">
      <c r="B3" s="20"/>
      <c r="D3" s="21"/>
      <c r="E3" s="22"/>
      <c r="F3" s="23"/>
      <c r="G3" s="80"/>
      <c r="H3" s="80"/>
      <c r="I3" s="80"/>
    </row>
    <row r="4" spans="1:17" s="12" customFormat="1" ht="20.25">
      <c r="A4" s="112" t="s">
        <v>27</v>
      </c>
      <c r="B4" s="113"/>
      <c r="C4" s="112"/>
      <c r="D4" s="112"/>
      <c r="E4" s="112"/>
      <c r="F4" s="112"/>
      <c r="G4" s="112"/>
      <c r="H4" s="112"/>
      <c r="I4" s="112"/>
    </row>
    <row r="5" spans="1:17" s="12" customFormat="1" ht="16.5">
      <c r="A5" s="114" t="s">
        <v>81</v>
      </c>
      <c r="B5" s="115"/>
      <c r="C5" s="114"/>
      <c r="D5" s="114"/>
      <c r="E5" s="114"/>
      <c r="F5" s="114"/>
      <c r="G5" s="114"/>
      <c r="H5" s="114"/>
      <c r="I5" s="114"/>
    </row>
    <row r="6" spans="1:17" s="12" customFormat="1" ht="16.5">
      <c r="A6" s="116"/>
      <c r="B6" s="117"/>
      <c r="C6" s="116"/>
      <c r="D6" s="116"/>
      <c r="E6" s="116"/>
      <c r="F6" s="116"/>
      <c r="G6" s="116"/>
      <c r="H6" s="118"/>
      <c r="I6" s="118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6">
        <v>2</v>
      </c>
      <c r="B8" s="89" t="s">
        <v>82</v>
      </c>
      <c r="C8" s="101" t="s">
        <v>49</v>
      </c>
      <c r="D8" s="39" t="s">
        <v>11</v>
      </c>
      <c r="E8" s="40" t="s">
        <v>12</v>
      </c>
      <c r="F8" s="41">
        <v>130000</v>
      </c>
      <c r="G8" s="10">
        <v>13</v>
      </c>
      <c r="H8" s="11">
        <f>G8*F8</f>
        <v>1690000</v>
      </c>
      <c r="I8" s="104"/>
      <c r="J8" s="26"/>
      <c r="K8" s="26" t="s">
        <v>58</v>
      </c>
      <c r="L8" s="27">
        <f t="shared" ref="L8:L18" si="0">P8*Q8</f>
        <v>12636000</v>
      </c>
      <c r="M8" s="28">
        <f>G8+G25+G50+G66+G78</f>
        <v>57.7</v>
      </c>
      <c r="O8" s="12">
        <f>G92+G109+G120</f>
        <v>39.5</v>
      </c>
      <c r="P8" s="78">
        <f t="shared" ref="P8:P16" si="1">O8+M8</f>
        <v>97.2</v>
      </c>
      <c r="Q8" s="12">
        <v>130000</v>
      </c>
    </row>
    <row r="9" spans="1:17" s="12" customFormat="1" ht="23.25" customHeight="1">
      <c r="A9" s="87"/>
      <c r="B9" s="90"/>
      <c r="C9" s="102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5"/>
      <c r="J9" s="26"/>
      <c r="K9" s="26" t="s">
        <v>25</v>
      </c>
      <c r="L9" s="77">
        <f t="shared" si="0"/>
        <v>2062500</v>
      </c>
      <c r="M9" s="29">
        <f>G9+G37+G64</f>
        <v>40.5</v>
      </c>
      <c r="O9" s="12">
        <f>G94+G107+G121</f>
        <v>42</v>
      </c>
      <c r="P9" s="78">
        <f t="shared" si="1"/>
        <v>82.5</v>
      </c>
      <c r="Q9" s="12">
        <v>25000</v>
      </c>
    </row>
    <row r="10" spans="1:17" s="12" customFormat="1" ht="23.25" customHeight="1">
      <c r="A10" s="87"/>
      <c r="B10" s="90"/>
      <c r="C10" s="102"/>
      <c r="D10" s="39" t="s">
        <v>36</v>
      </c>
      <c r="E10" s="40" t="s">
        <v>12</v>
      </c>
      <c r="F10" s="41">
        <v>150000</v>
      </c>
      <c r="G10" s="10">
        <v>8</v>
      </c>
      <c r="H10" s="11">
        <f t="shared" si="2"/>
        <v>1200000</v>
      </c>
      <c r="I10" s="105"/>
      <c r="J10" s="26"/>
      <c r="K10" s="26" t="s">
        <v>56</v>
      </c>
      <c r="L10" s="77">
        <f t="shared" si="0"/>
        <v>2400000</v>
      </c>
      <c r="M10" s="29">
        <f>G10</f>
        <v>8</v>
      </c>
      <c r="O10" s="12">
        <f>G122</f>
        <v>8</v>
      </c>
      <c r="P10" s="68">
        <f t="shared" si="1"/>
        <v>16</v>
      </c>
      <c r="Q10" s="12">
        <v>150000</v>
      </c>
    </row>
    <row r="11" spans="1:17" s="12" customFormat="1" ht="23.25" customHeight="1">
      <c r="A11" s="87"/>
      <c r="B11" s="90"/>
      <c r="C11" s="102"/>
      <c r="D11" s="39" t="s">
        <v>14</v>
      </c>
      <c r="E11" s="40" t="s">
        <v>12</v>
      </c>
      <c r="F11" s="41">
        <v>15000</v>
      </c>
      <c r="G11" s="10">
        <v>13.5</v>
      </c>
      <c r="H11" s="11">
        <f t="shared" si="2"/>
        <v>202500</v>
      </c>
      <c r="I11" s="105"/>
      <c r="J11" s="26"/>
      <c r="K11" s="26" t="s">
        <v>57</v>
      </c>
      <c r="L11" s="77">
        <f t="shared" si="0"/>
        <v>4227500</v>
      </c>
      <c r="M11" s="30">
        <f>G22+G63</f>
        <v>28.5</v>
      </c>
      <c r="O11" s="12">
        <f>G106</f>
        <v>16</v>
      </c>
      <c r="P11" s="68">
        <f t="shared" si="1"/>
        <v>44.5</v>
      </c>
      <c r="Q11" s="12">
        <v>95000</v>
      </c>
    </row>
    <row r="12" spans="1:17" s="12" customFormat="1" ht="23.25" customHeight="1">
      <c r="A12" s="87"/>
      <c r="B12" s="90"/>
      <c r="C12" s="102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si="2"/>
        <v>34000</v>
      </c>
      <c r="I12" s="105"/>
      <c r="J12" s="26"/>
      <c r="K12" s="26" t="s">
        <v>59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7">
        <f t="shared" si="1"/>
        <v>6</v>
      </c>
      <c r="Q12" s="12">
        <v>17000</v>
      </c>
    </row>
    <row r="13" spans="1:17" s="12" customFormat="1" ht="23.25" customHeight="1">
      <c r="A13" s="87"/>
      <c r="B13" s="90"/>
      <c r="C13" s="102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5"/>
      <c r="J13" s="26"/>
      <c r="K13" s="26" t="s">
        <v>60</v>
      </c>
      <c r="L13" s="79">
        <f t="shared" si="0"/>
        <v>18000.000000000004</v>
      </c>
      <c r="M13" s="34">
        <f>G47</f>
        <v>0.4</v>
      </c>
      <c r="O13" s="12">
        <f>G144</f>
        <v>0.2</v>
      </c>
      <c r="P13" s="69">
        <f t="shared" si="1"/>
        <v>0.60000000000000009</v>
      </c>
      <c r="Q13" s="12">
        <v>30000</v>
      </c>
    </row>
    <row r="14" spans="1:17" s="12" customFormat="1" ht="23.25" customHeight="1">
      <c r="A14" s="87"/>
      <c r="B14" s="90"/>
      <c r="C14" s="102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5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9">
        <f t="shared" si="1"/>
        <v>3</v>
      </c>
      <c r="Q14" s="12">
        <v>55000</v>
      </c>
    </row>
    <row r="15" spans="1:17" s="12" customFormat="1" ht="23.25" customHeight="1">
      <c r="A15" s="87"/>
      <c r="B15" s="90"/>
      <c r="C15" s="102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5"/>
      <c r="J15" s="26"/>
      <c r="K15" s="26" t="s">
        <v>61</v>
      </c>
      <c r="L15" s="27">
        <f t="shared" si="0"/>
        <v>4248000</v>
      </c>
      <c r="M15" s="28">
        <f>G23+G51+G79</f>
        <v>538</v>
      </c>
      <c r="O15" s="12">
        <f>G93+G135</f>
        <v>406</v>
      </c>
      <c r="P15" s="67">
        <f t="shared" si="1"/>
        <v>944</v>
      </c>
      <c r="Q15" s="12">
        <v>4500</v>
      </c>
    </row>
    <row r="16" spans="1:17" s="12" customFormat="1" ht="23.25" customHeight="1">
      <c r="A16" s="87"/>
      <c r="B16" s="90"/>
      <c r="C16" s="102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2"/>
        <v>24000</v>
      </c>
      <c r="I16" s="105"/>
      <c r="J16" s="26"/>
      <c r="K16" s="26" t="s">
        <v>26</v>
      </c>
      <c r="L16" s="79">
        <f t="shared" si="0"/>
        <v>170000</v>
      </c>
      <c r="M16" s="28">
        <f>G17+G32+G44+G59+G73+G86</f>
        <v>3</v>
      </c>
      <c r="O16" s="12">
        <f>G100+G116+G129+G141</f>
        <v>2</v>
      </c>
      <c r="P16" s="67">
        <f t="shared" si="1"/>
        <v>5</v>
      </c>
      <c r="Q16" s="12">
        <v>34000</v>
      </c>
    </row>
    <row r="17" spans="1:17" s="12" customFormat="1" ht="23.25" customHeight="1">
      <c r="A17" s="87"/>
      <c r="B17" s="90"/>
      <c r="C17" s="102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5"/>
      <c r="J17" s="26"/>
      <c r="K17" s="26" t="s">
        <v>55</v>
      </c>
      <c r="L17" s="27">
        <f t="shared" si="0"/>
        <v>2400000</v>
      </c>
      <c r="M17" s="28">
        <f>'tuần 1.01'!G52+'tuần 1.01'!G81</f>
        <v>16</v>
      </c>
      <c r="P17" s="67">
        <f>M17</f>
        <v>16</v>
      </c>
      <c r="Q17" s="12">
        <v>150000</v>
      </c>
    </row>
    <row r="18" spans="1:17" s="12" customFormat="1" ht="23.25" customHeight="1">
      <c r="A18" s="87"/>
      <c r="B18" s="90"/>
      <c r="C18" s="102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5"/>
      <c r="J18" s="26"/>
      <c r="K18" s="26" t="s">
        <v>62</v>
      </c>
      <c r="L18" s="26">
        <f t="shared" si="0"/>
        <v>5467500</v>
      </c>
      <c r="M18" s="70">
        <f>G36</f>
        <v>20.5</v>
      </c>
      <c r="N18" s="30"/>
      <c r="O18" s="12">
        <f>G134</f>
        <v>20</v>
      </c>
      <c r="P18" s="12">
        <f>O18+M18</f>
        <v>40.5</v>
      </c>
      <c r="Q18" s="12">
        <v>135000</v>
      </c>
    </row>
    <row r="19" spans="1:17" s="12" customFormat="1" ht="23.25" customHeight="1">
      <c r="A19" s="87"/>
      <c r="B19" s="90"/>
      <c r="C19" s="102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5"/>
      <c r="J19" s="26"/>
      <c r="K19" s="26"/>
      <c r="L19" s="27">
        <f>SUM(L8:L18)</f>
        <v>33896500</v>
      </c>
      <c r="M19" s="28"/>
    </row>
    <row r="20" spans="1:17" s="12" customFormat="1" ht="23.25" customHeight="1">
      <c r="A20" s="87"/>
      <c r="B20" s="90"/>
      <c r="C20" s="102"/>
      <c r="D20" s="43" t="s">
        <v>33</v>
      </c>
      <c r="E20" s="40" t="s">
        <v>12</v>
      </c>
      <c r="F20" s="41">
        <v>36400</v>
      </c>
      <c r="G20" s="10">
        <v>12</v>
      </c>
      <c r="H20" s="11">
        <f t="shared" si="2"/>
        <v>436800</v>
      </c>
      <c r="I20" s="105"/>
      <c r="J20" s="26"/>
      <c r="K20" s="26"/>
      <c r="L20" s="27"/>
      <c r="M20" s="28"/>
    </row>
    <row r="21" spans="1:17" s="12" customFormat="1" ht="23.25" customHeight="1">
      <c r="A21" s="87"/>
      <c r="B21" s="90"/>
      <c r="C21" s="103"/>
      <c r="D21" s="43"/>
      <c r="E21" s="40"/>
      <c r="F21" s="41"/>
      <c r="G21" s="42"/>
      <c r="H21" s="71">
        <f>SUM(H8:H20)</f>
        <v>4113300</v>
      </c>
      <c r="I21" s="105"/>
      <c r="J21" s="26"/>
      <c r="K21" s="26"/>
      <c r="L21" s="27"/>
      <c r="M21" s="28"/>
    </row>
    <row r="22" spans="1:17" s="12" customFormat="1" ht="23.25" customHeight="1">
      <c r="A22" s="87"/>
      <c r="B22" s="90"/>
      <c r="C22" s="96" t="s">
        <v>65</v>
      </c>
      <c r="D22" s="60" t="s">
        <v>16</v>
      </c>
      <c r="E22" s="48" t="s">
        <v>12</v>
      </c>
      <c r="F22" s="61">
        <v>95000</v>
      </c>
      <c r="G22" s="10">
        <v>13.5</v>
      </c>
      <c r="H22" s="11">
        <f>G22*F22</f>
        <v>1282500</v>
      </c>
      <c r="I22" s="105"/>
      <c r="J22" s="26"/>
      <c r="K22" s="26"/>
      <c r="L22" s="27"/>
      <c r="M22" s="29"/>
    </row>
    <row r="23" spans="1:17" s="12" customFormat="1" ht="23.25" customHeight="1">
      <c r="A23" s="87"/>
      <c r="B23" s="90"/>
      <c r="C23" s="97"/>
      <c r="D23" s="60" t="s">
        <v>17</v>
      </c>
      <c r="E23" s="48" t="s">
        <v>18</v>
      </c>
      <c r="F23" s="61">
        <v>4500</v>
      </c>
      <c r="G23" s="10">
        <v>203</v>
      </c>
      <c r="H23" s="11">
        <f t="shared" ref="H23:H34" si="3">G23*F23</f>
        <v>913500</v>
      </c>
      <c r="I23" s="105"/>
      <c r="J23" s="26"/>
      <c r="K23" s="26"/>
      <c r="L23" s="27"/>
      <c r="M23" s="29"/>
    </row>
    <row r="24" spans="1:17" s="12" customFormat="1" ht="23.25" customHeight="1">
      <c r="A24" s="87"/>
      <c r="B24" s="90"/>
      <c r="C24" s="97"/>
      <c r="D24" s="60" t="s">
        <v>19</v>
      </c>
      <c r="E24" s="48" t="s">
        <v>12</v>
      </c>
      <c r="F24" s="61">
        <v>15000</v>
      </c>
      <c r="G24" s="10">
        <v>14</v>
      </c>
      <c r="H24" s="11">
        <f t="shared" si="3"/>
        <v>210000</v>
      </c>
      <c r="I24" s="105"/>
      <c r="J24" s="26"/>
      <c r="K24" s="26"/>
      <c r="L24" s="27"/>
      <c r="M24" s="28"/>
    </row>
    <row r="25" spans="1:17" s="12" customFormat="1" ht="23.25" customHeight="1">
      <c r="A25" s="87"/>
      <c r="B25" s="90"/>
      <c r="C25" s="97"/>
      <c r="D25" s="60" t="s">
        <v>11</v>
      </c>
      <c r="E25" s="48" t="s">
        <v>12</v>
      </c>
      <c r="F25" s="61">
        <v>130000</v>
      </c>
      <c r="G25" s="10">
        <v>9</v>
      </c>
      <c r="H25" s="11">
        <f t="shared" si="3"/>
        <v>1170000</v>
      </c>
      <c r="I25" s="105"/>
      <c r="J25" s="26"/>
      <c r="K25" s="26"/>
      <c r="L25" s="27"/>
      <c r="M25" s="28"/>
    </row>
    <row r="26" spans="1:17" s="12" customFormat="1" ht="23.25" customHeight="1">
      <c r="A26" s="87"/>
      <c r="B26" s="90"/>
      <c r="C26" s="97"/>
      <c r="D26" s="60" t="s">
        <v>63</v>
      </c>
      <c r="E26" s="48" t="s">
        <v>12</v>
      </c>
      <c r="F26" s="61">
        <v>22000</v>
      </c>
      <c r="G26" s="10">
        <v>12</v>
      </c>
      <c r="H26" s="11">
        <f t="shared" si="3"/>
        <v>264000</v>
      </c>
      <c r="I26" s="105"/>
      <c r="J26" s="26"/>
      <c r="K26" s="26"/>
      <c r="L26" s="27"/>
      <c r="M26" s="28"/>
    </row>
    <row r="27" spans="1:17" s="12" customFormat="1" ht="23.25" customHeight="1">
      <c r="A27" s="87"/>
      <c r="B27" s="90"/>
      <c r="C27" s="97"/>
      <c r="D27" s="62" t="s">
        <v>15</v>
      </c>
      <c r="E27" s="48" t="s">
        <v>12</v>
      </c>
      <c r="F27" s="61">
        <v>17000</v>
      </c>
      <c r="G27" s="10"/>
      <c r="H27" s="11">
        <f t="shared" si="3"/>
        <v>0</v>
      </c>
      <c r="I27" s="105"/>
      <c r="J27" s="26"/>
      <c r="K27" s="26"/>
      <c r="L27" s="27"/>
      <c r="M27" s="28"/>
    </row>
    <row r="28" spans="1:17" s="12" customFormat="1" ht="23.25" customHeight="1">
      <c r="A28" s="87"/>
      <c r="B28" s="90"/>
      <c r="C28" s="97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3"/>
        <v>40000</v>
      </c>
      <c r="I28" s="105"/>
      <c r="J28" s="26"/>
      <c r="K28" s="26"/>
      <c r="L28" s="27"/>
      <c r="M28" s="28"/>
    </row>
    <row r="29" spans="1:17" s="12" customFormat="1" ht="23.25" customHeight="1">
      <c r="A29" s="87"/>
      <c r="B29" s="90"/>
      <c r="C29" s="97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3"/>
        <v>2500</v>
      </c>
      <c r="I29" s="105"/>
      <c r="J29" s="26"/>
      <c r="K29" s="26"/>
      <c r="L29" s="27"/>
      <c r="M29" s="28"/>
    </row>
    <row r="30" spans="1:17" s="12" customFormat="1" ht="23.25" customHeight="1">
      <c r="A30" s="87"/>
      <c r="B30" s="90"/>
      <c r="C30" s="97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3"/>
        <v>90000</v>
      </c>
      <c r="I30" s="105"/>
      <c r="J30" s="26"/>
      <c r="K30" s="26"/>
      <c r="L30" s="27"/>
      <c r="M30" s="28"/>
    </row>
    <row r="31" spans="1:17" s="12" customFormat="1" ht="23.25" customHeight="1">
      <c r="A31" s="87"/>
      <c r="B31" s="90"/>
      <c r="C31" s="97"/>
      <c r="D31" s="62" t="s">
        <v>31</v>
      </c>
      <c r="E31" s="48" t="s">
        <v>12</v>
      </c>
      <c r="F31" s="61">
        <v>60000</v>
      </c>
      <c r="G31" s="10">
        <v>0.4</v>
      </c>
      <c r="H31" s="11">
        <f t="shared" si="3"/>
        <v>24000</v>
      </c>
      <c r="I31" s="105"/>
      <c r="J31" s="26"/>
      <c r="K31" s="26"/>
      <c r="L31" s="27"/>
      <c r="M31" s="28"/>
    </row>
    <row r="32" spans="1:17" s="12" customFormat="1" ht="23.25" customHeight="1">
      <c r="A32" s="87"/>
      <c r="B32" s="90"/>
      <c r="C32" s="97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3"/>
        <v>17000</v>
      </c>
      <c r="I32" s="105"/>
      <c r="J32" s="26"/>
      <c r="K32" s="26"/>
      <c r="L32" s="27"/>
      <c r="M32" s="28"/>
    </row>
    <row r="33" spans="1:13" s="12" customFormat="1" ht="23.25" customHeight="1">
      <c r="A33" s="87"/>
      <c r="B33" s="90"/>
      <c r="C33" s="97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3"/>
        <v>16500</v>
      </c>
      <c r="I33" s="105"/>
      <c r="J33" s="26"/>
      <c r="K33" s="26"/>
      <c r="L33" s="27"/>
      <c r="M33" s="28"/>
    </row>
    <row r="34" spans="1:13" s="12" customFormat="1" ht="23.25" customHeight="1">
      <c r="A34" s="87"/>
      <c r="B34" s="90"/>
      <c r="C34" s="97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3"/>
        <v>10000</v>
      </c>
      <c r="I34" s="105"/>
      <c r="J34" s="26"/>
      <c r="K34" s="26"/>
      <c r="L34" s="27"/>
      <c r="M34" s="31"/>
    </row>
    <row r="35" spans="1:13" s="12" customFormat="1" ht="44.25" customHeight="1">
      <c r="A35" s="88"/>
      <c r="B35" s="91"/>
      <c r="C35" s="107"/>
      <c r="D35" s="43"/>
      <c r="E35" s="40"/>
      <c r="F35" s="41"/>
      <c r="G35" s="42"/>
      <c r="H35" s="71">
        <f>SUM(H22:H34)</f>
        <v>4040000</v>
      </c>
      <c r="I35" s="106"/>
      <c r="J35" s="26"/>
      <c r="K35" s="26"/>
      <c r="L35" s="27"/>
      <c r="M35" s="31"/>
    </row>
    <row r="36" spans="1:13" s="12" customFormat="1" ht="23.25" customHeight="1">
      <c r="A36" s="81"/>
      <c r="B36" s="89" t="s">
        <v>83</v>
      </c>
      <c r="C36" s="96" t="s">
        <v>66</v>
      </c>
      <c r="D36" s="43" t="s">
        <v>39</v>
      </c>
      <c r="E36" s="48" t="s">
        <v>12</v>
      </c>
      <c r="F36" s="61">
        <v>135000</v>
      </c>
      <c r="G36" s="10">
        <v>20.5</v>
      </c>
      <c r="H36" s="11">
        <f>G36*F36</f>
        <v>2767500</v>
      </c>
      <c r="I36" s="104"/>
      <c r="J36" s="26"/>
      <c r="K36" s="26"/>
      <c r="L36" s="27"/>
      <c r="M36" s="31"/>
    </row>
    <row r="37" spans="1:13" s="12" customFormat="1" ht="23.25" customHeight="1">
      <c r="A37" s="87">
        <v>3</v>
      </c>
      <c r="B37" s="90"/>
      <c r="C37" s="97"/>
      <c r="D37" s="46" t="s">
        <v>13</v>
      </c>
      <c r="E37" s="48" t="str">
        <f>E9</f>
        <v>Kg</v>
      </c>
      <c r="F37" s="61">
        <v>25000</v>
      </c>
      <c r="G37" s="10">
        <v>13</v>
      </c>
      <c r="H37" s="11">
        <f t="shared" ref="H37:H48" si="4">G37*F37</f>
        <v>325000</v>
      </c>
      <c r="I37" s="105"/>
    </row>
    <row r="38" spans="1:13" s="12" customFormat="1" ht="23.25" customHeight="1">
      <c r="A38" s="87"/>
      <c r="B38" s="90"/>
      <c r="C38" s="97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4"/>
        <v>225000</v>
      </c>
      <c r="I38" s="105"/>
    </row>
    <row r="39" spans="1:13" s="14" customFormat="1" ht="23.25" customHeight="1">
      <c r="A39" s="87"/>
      <c r="B39" s="90"/>
      <c r="C39" s="97"/>
      <c r="D39" s="46" t="s">
        <v>15</v>
      </c>
      <c r="E39" s="48" t="str">
        <f>E12</f>
        <v>Kg</v>
      </c>
      <c r="F39" s="61">
        <v>17000</v>
      </c>
      <c r="G39" s="10"/>
      <c r="H39" s="11">
        <f t="shared" si="4"/>
        <v>0</v>
      </c>
      <c r="I39" s="105"/>
      <c r="J39" s="26"/>
      <c r="K39" s="26"/>
      <c r="L39" s="27"/>
      <c r="M39" s="32"/>
    </row>
    <row r="40" spans="1:13" s="14" customFormat="1" ht="23.25" customHeight="1">
      <c r="A40" s="87"/>
      <c r="B40" s="90"/>
      <c r="C40" s="97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4"/>
        <v>40000</v>
      </c>
      <c r="I40" s="105"/>
      <c r="J40" s="26"/>
      <c r="K40" s="26"/>
      <c r="L40" s="27"/>
      <c r="M40" s="32"/>
    </row>
    <row r="41" spans="1:13" s="14" customFormat="1" ht="23.25" customHeight="1">
      <c r="A41" s="87"/>
      <c r="B41" s="90"/>
      <c r="C41" s="97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4"/>
        <v>2500</v>
      </c>
      <c r="I41" s="105"/>
      <c r="J41" s="26"/>
      <c r="K41" s="26"/>
      <c r="L41" s="27"/>
      <c r="M41" s="32"/>
    </row>
    <row r="42" spans="1:13" s="14" customFormat="1" ht="23.25" customHeight="1">
      <c r="A42" s="87"/>
      <c r="B42" s="90"/>
      <c r="C42" s="97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4"/>
        <v>90000</v>
      </c>
      <c r="I42" s="105"/>
      <c r="J42" s="26"/>
      <c r="K42" s="26"/>
      <c r="L42" s="27"/>
      <c r="M42" s="32"/>
    </row>
    <row r="43" spans="1:13" s="14" customFormat="1" ht="23.25" customHeight="1">
      <c r="A43" s="87"/>
      <c r="B43" s="90"/>
      <c r="C43" s="97"/>
      <c r="D43" s="43" t="s">
        <v>31</v>
      </c>
      <c r="E43" s="48" t="s">
        <v>12</v>
      </c>
      <c r="F43" s="61">
        <v>60000</v>
      </c>
      <c r="G43" s="10">
        <v>0.4</v>
      </c>
      <c r="H43" s="11">
        <f t="shared" si="4"/>
        <v>24000</v>
      </c>
      <c r="I43" s="105"/>
      <c r="J43" s="26"/>
      <c r="K43" s="26"/>
      <c r="L43" s="27"/>
      <c r="M43" s="32"/>
    </row>
    <row r="44" spans="1:13" s="14" customFormat="1" ht="23.25" customHeight="1">
      <c r="A44" s="87"/>
      <c r="B44" s="90"/>
      <c r="C44" s="97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4"/>
        <v>17000</v>
      </c>
      <c r="I44" s="105"/>
      <c r="J44" s="26"/>
      <c r="K44" s="26"/>
      <c r="L44" s="27"/>
      <c r="M44" s="32"/>
    </row>
    <row r="45" spans="1:13" s="14" customFormat="1" ht="23.25" customHeight="1">
      <c r="A45" s="87"/>
      <c r="B45" s="90"/>
      <c r="C45" s="97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4"/>
        <v>16500</v>
      </c>
      <c r="I45" s="105"/>
      <c r="J45" s="26"/>
      <c r="K45" s="26"/>
      <c r="L45" s="27"/>
      <c r="M45" s="32"/>
    </row>
    <row r="46" spans="1:13" s="14" customFormat="1" ht="23.25" customHeight="1">
      <c r="A46" s="87"/>
      <c r="B46" s="90"/>
      <c r="C46" s="97"/>
      <c r="D46" s="43" t="s">
        <v>35</v>
      </c>
      <c r="E46" s="48" t="s">
        <v>12</v>
      </c>
      <c r="F46" s="61">
        <v>50000</v>
      </c>
      <c r="G46" s="10">
        <v>0.2</v>
      </c>
      <c r="H46" s="11">
        <f t="shared" si="4"/>
        <v>10000</v>
      </c>
      <c r="I46" s="105"/>
      <c r="J46" s="26"/>
      <c r="K46" s="26"/>
      <c r="L46" s="27"/>
      <c r="M46" s="32"/>
    </row>
    <row r="47" spans="1:13" s="14" customFormat="1" ht="23.25" customHeight="1">
      <c r="A47" s="87"/>
      <c r="B47" s="90"/>
      <c r="C47" s="97"/>
      <c r="D47" s="43" t="s">
        <v>41</v>
      </c>
      <c r="E47" s="48" t="s">
        <v>12</v>
      </c>
      <c r="F47" s="61">
        <v>30000</v>
      </c>
      <c r="G47" s="10">
        <v>0.4</v>
      </c>
      <c r="H47" s="11">
        <f t="shared" si="4"/>
        <v>12000</v>
      </c>
      <c r="I47" s="105"/>
      <c r="J47" s="26"/>
      <c r="K47" s="26"/>
      <c r="L47" s="27"/>
      <c r="M47" s="32"/>
    </row>
    <row r="48" spans="1:13" s="14" customFormat="1" ht="23.25" customHeight="1">
      <c r="A48" s="87"/>
      <c r="B48" s="90"/>
      <c r="C48" s="97"/>
      <c r="D48" s="43" t="s">
        <v>33</v>
      </c>
      <c r="E48" s="48" t="s">
        <v>12</v>
      </c>
      <c r="F48" s="41">
        <v>36400</v>
      </c>
      <c r="G48" s="10">
        <v>12</v>
      </c>
      <c r="H48" s="11">
        <f t="shared" si="4"/>
        <v>436800</v>
      </c>
      <c r="I48" s="105"/>
      <c r="J48" s="26"/>
      <c r="K48" s="26"/>
      <c r="L48" s="27"/>
      <c r="M48" s="32"/>
    </row>
    <row r="49" spans="1:13" s="14" customFormat="1" ht="27" customHeight="1">
      <c r="A49" s="87"/>
      <c r="B49" s="90"/>
      <c r="C49" s="107"/>
      <c r="D49" s="43"/>
      <c r="E49" s="40"/>
      <c r="F49" s="41"/>
      <c r="G49" s="42"/>
      <c r="H49" s="71">
        <f>SUM(H36:H48)</f>
        <v>3966300</v>
      </c>
      <c r="I49" s="105"/>
      <c r="J49" s="26"/>
      <c r="K49" s="26"/>
      <c r="L49" s="27"/>
      <c r="M49" s="32"/>
    </row>
    <row r="50" spans="1:13" s="14" customFormat="1" ht="23.25" customHeight="1">
      <c r="A50" s="87"/>
      <c r="B50" s="90"/>
      <c r="C50" s="98" t="s">
        <v>54</v>
      </c>
      <c r="D50" s="39" t="s">
        <v>11</v>
      </c>
      <c r="E50" s="40" t="s">
        <v>12</v>
      </c>
      <c r="F50" s="41">
        <v>130000</v>
      </c>
      <c r="G50" s="10">
        <v>13</v>
      </c>
      <c r="H50" s="11">
        <f>G50*F50</f>
        <v>1690000</v>
      </c>
      <c r="I50" s="105"/>
      <c r="J50" s="33"/>
      <c r="K50" s="26"/>
      <c r="L50" s="27"/>
      <c r="M50" s="34"/>
    </row>
    <row r="51" spans="1:13" s="12" customFormat="1" ht="23.25" customHeight="1">
      <c r="A51" s="87"/>
      <c r="B51" s="90"/>
      <c r="C51" s="99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5"/>
      <c r="J51" s="26"/>
      <c r="K51" s="26"/>
      <c r="L51" s="27"/>
      <c r="M51" s="32"/>
    </row>
    <row r="52" spans="1:13" s="12" customFormat="1" ht="23.25" customHeight="1">
      <c r="A52" s="87"/>
      <c r="B52" s="90"/>
      <c r="C52" s="99"/>
      <c r="D52" s="39" t="s">
        <v>40</v>
      </c>
      <c r="E52" s="40" t="s">
        <v>12</v>
      </c>
      <c r="F52" s="41">
        <v>150000</v>
      </c>
      <c r="G52" s="10">
        <v>8</v>
      </c>
      <c r="H52" s="11">
        <f t="shared" si="5"/>
        <v>1200000</v>
      </c>
      <c r="I52" s="105"/>
      <c r="J52" s="26"/>
      <c r="K52" s="26"/>
      <c r="L52" s="27"/>
      <c r="M52" s="32"/>
    </row>
    <row r="53" spans="1:13" s="12" customFormat="1" ht="23.25" customHeight="1">
      <c r="A53" s="87"/>
      <c r="B53" s="90"/>
      <c r="C53" s="99"/>
      <c r="D53" s="39" t="s">
        <v>42</v>
      </c>
      <c r="E53" s="40" t="s">
        <v>12</v>
      </c>
      <c r="F53" s="41">
        <v>15000</v>
      </c>
      <c r="G53" s="10">
        <v>12.5</v>
      </c>
      <c r="H53" s="11">
        <f t="shared" si="5"/>
        <v>187500</v>
      </c>
      <c r="I53" s="105"/>
      <c r="J53" s="26"/>
      <c r="K53" s="26"/>
      <c r="L53" s="27"/>
      <c r="M53" s="32"/>
    </row>
    <row r="54" spans="1:13" s="12" customFormat="1" ht="23.25" customHeight="1">
      <c r="A54" s="87"/>
      <c r="B54" s="90"/>
      <c r="C54" s="99"/>
      <c r="D54" s="43" t="s">
        <v>15</v>
      </c>
      <c r="E54" s="40" t="s">
        <v>12</v>
      </c>
      <c r="F54" s="41">
        <v>17000</v>
      </c>
      <c r="G54" s="10"/>
      <c r="H54" s="11"/>
      <c r="I54" s="105"/>
      <c r="J54" s="26"/>
      <c r="K54" s="26"/>
      <c r="L54" s="27"/>
      <c r="M54" s="32"/>
    </row>
    <row r="55" spans="1:13" s="12" customFormat="1" ht="17.25" customHeight="1">
      <c r="A55" s="87"/>
      <c r="B55" s="90"/>
      <c r="C55" s="99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5"/>
      <c r="J55" s="26"/>
      <c r="K55" s="26"/>
      <c r="L55" s="27"/>
      <c r="M55" s="32"/>
    </row>
    <row r="56" spans="1:13" s="12" customFormat="1" ht="23.25" customHeight="1">
      <c r="A56" s="87"/>
      <c r="B56" s="90"/>
      <c r="C56" s="99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5"/>
      <c r="J56" s="26"/>
      <c r="K56" s="26"/>
      <c r="L56" s="27"/>
      <c r="M56" s="32"/>
    </row>
    <row r="57" spans="1:13" s="12" customFormat="1" ht="23.25" customHeight="1">
      <c r="A57" s="87"/>
      <c r="B57" s="90"/>
      <c r="C57" s="99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5"/>
      <c r="J57" s="26"/>
      <c r="K57" s="26"/>
      <c r="L57" s="27"/>
      <c r="M57" s="32"/>
    </row>
    <row r="58" spans="1:13" s="12" customFormat="1" ht="23.25" customHeight="1">
      <c r="A58" s="87"/>
      <c r="B58" s="90"/>
      <c r="C58" s="99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5"/>
        <v>24000</v>
      </c>
      <c r="I58" s="105"/>
      <c r="J58" s="26"/>
      <c r="K58" s="26"/>
      <c r="L58" s="27"/>
      <c r="M58" s="32"/>
    </row>
    <row r="59" spans="1:13" s="12" customFormat="1" ht="23.25" customHeight="1">
      <c r="A59" s="87"/>
      <c r="B59" s="90"/>
      <c r="C59" s="99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5"/>
      <c r="J59" s="26"/>
      <c r="K59" s="26"/>
      <c r="L59" s="27"/>
      <c r="M59" s="32"/>
    </row>
    <row r="60" spans="1:13" s="12" customFormat="1" ht="23.25" customHeight="1">
      <c r="A60" s="87"/>
      <c r="B60" s="90"/>
      <c r="C60" s="99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5"/>
      <c r="J60" s="26"/>
      <c r="K60" s="26"/>
      <c r="L60" s="27"/>
      <c r="M60" s="32"/>
    </row>
    <row r="61" spans="1:13" s="12" customFormat="1" ht="23.25" customHeight="1">
      <c r="A61" s="87"/>
      <c r="B61" s="90"/>
      <c r="C61" s="99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5"/>
      <c r="J61" s="26"/>
      <c r="K61" s="26"/>
      <c r="L61" s="27"/>
      <c r="M61" s="32"/>
    </row>
    <row r="62" spans="1:13" s="12" customFormat="1" ht="23.25" customHeight="1">
      <c r="A62" s="88"/>
      <c r="B62" s="91"/>
      <c r="C62" s="100"/>
      <c r="D62" s="46"/>
      <c r="E62" s="40"/>
      <c r="F62" s="41"/>
      <c r="G62" s="10"/>
      <c r="H62" s="71">
        <f>SUM(H50:H61)</f>
        <v>4040000</v>
      </c>
      <c r="I62" s="106"/>
      <c r="J62" s="25"/>
      <c r="K62" s="25"/>
      <c r="L62" s="25"/>
      <c r="M62" s="25"/>
    </row>
    <row r="63" spans="1:13" s="12" customFormat="1" ht="23.25" customHeight="1">
      <c r="A63" s="86">
        <v>4</v>
      </c>
      <c r="B63" s="89" t="s">
        <v>84</v>
      </c>
      <c r="C63" s="96" t="s">
        <v>53</v>
      </c>
      <c r="D63" s="60" t="s">
        <v>16</v>
      </c>
      <c r="E63" s="48" t="s">
        <v>12</v>
      </c>
      <c r="F63" s="61">
        <v>95000</v>
      </c>
      <c r="G63" s="10">
        <v>15</v>
      </c>
      <c r="H63" s="11">
        <f>G63*F63</f>
        <v>1425000</v>
      </c>
      <c r="I63" s="95"/>
      <c r="J63" s="25"/>
      <c r="K63" s="25"/>
      <c r="L63" s="25"/>
      <c r="M63" s="25"/>
    </row>
    <row r="64" spans="1:13" s="12" customFormat="1" ht="23.25" customHeight="1">
      <c r="A64" s="87"/>
      <c r="B64" s="90"/>
      <c r="C64" s="97"/>
      <c r="D64" s="60" t="s">
        <v>13</v>
      </c>
      <c r="E64" s="48" t="s">
        <v>12</v>
      </c>
      <c r="F64" s="61">
        <v>25000</v>
      </c>
      <c r="G64" s="10">
        <v>13.5</v>
      </c>
      <c r="H64" s="11">
        <f t="shared" ref="H64:H76" si="6">G64*F64</f>
        <v>337500</v>
      </c>
      <c r="I64" s="95"/>
    </row>
    <row r="65" spans="1:9" s="12" customFormat="1" ht="23.25" customHeight="1">
      <c r="A65" s="87"/>
      <c r="B65" s="90"/>
      <c r="C65" s="97"/>
      <c r="D65" s="60" t="s">
        <v>37</v>
      </c>
      <c r="E65" s="48" t="s">
        <v>12</v>
      </c>
      <c r="F65" s="61">
        <v>15000</v>
      </c>
      <c r="G65" s="10">
        <v>12</v>
      </c>
      <c r="H65" s="11">
        <f t="shared" si="6"/>
        <v>180000</v>
      </c>
      <c r="I65" s="95"/>
    </row>
    <row r="66" spans="1:9" s="12" customFormat="1" ht="23.25" customHeight="1">
      <c r="A66" s="87"/>
      <c r="B66" s="90"/>
      <c r="C66" s="97"/>
      <c r="D66" s="60" t="s">
        <v>11</v>
      </c>
      <c r="E66" s="48" t="s">
        <v>12</v>
      </c>
      <c r="F66" s="61">
        <v>130000</v>
      </c>
      <c r="G66" s="10">
        <v>9.6999999999999993</v>
      </c>
      <c r="H66" s="11">
        <f t="shared" si="6"/>
        <v>1261000</v>
      </c>
      <c r="I66" s="95"/>
    </row>
    <row r="67" spans="1:9" s="12" customFormat="1" ht="23.25" customHeight="1">
      <c r="A67" s="87"/>
      <c r="B67" s="90"/>
      <c r="C67" s="97"/>
      <c r="D67" s="60" t="s">
        <v>43</v>
      </c>
      <c r="E67" s="48" t="s">
        <v>12</v>
      </c>
      <c r="F67" s="61">
        <v>17000</v>
      </c>
      <c r="G67" s="10">
        <v>9</v>
      </c>
      <c r="H67" s="11">
        <f t="shared" si="6"/>
        <v>153000</v>
      </c>
      <c r="I67" s="95"/>
    </row>
    <row r="68" spans="1:9" s="12" customFormat="1" ht="23.25" customHeight="1">
      <c r="A68" s="87"/>
      <c r="B68" s="90"/>
      <c r="C68" s="97"/>
      <c r="D68" s="62" t="s">
        <v>15</v>
      </c>
      <c r="E68" s="48" t="s">
        <v>12</v>
      </c>
      <c r="F68" s="61">
        <v>17000</v>
      </c>
      <c r="G68" s="10">
        <v>2</v>
      </c>
      <c r="H68" s="11">
        <f t="shared" si="6"/>
        <v>34000</v>
      </c>
      <c r="I68" s="95"/>
    </row>
    <row r="69" spans="1:9" s="12" customFormat="1" ht="23.25" customHeight="1">
      <c r="A69" s="87"/>
      <c r="B69" s="90"/>
      <c r="C69" s="97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6"/>
        <v>40000</v>
      </c>
      <c r="I69" s="95"/>
    </row>
    <row r="70" spans="1:9" s="12" customFormat="1" ht="23.25" customHeight="1">
      <c r="A70" s="87"/>
      <c r="B70" s="90"/>
      <c r="C70" s="97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6"/>
        <v>2500</v>
      </c>
      <c r="I70" s="95"/>
    </row>
    <row r="71" spans="1:9" s="12" customFormat="1" ht="23.25" customHeight="1">
      <c r="A71" s="87"/>
      <c r="B71" s="90"/>
      <c r="C71" s="97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6"/>
        <v>90000</v>
      </c>
      <c r="I71" s="95"/>
    </row>
    <row r="72" spans="1:9" s="12" customFormat="1" ht="23.25" customHeight="1">
      <c r="A72" s="87"/>
      <c r="B72" s="90"/>
      <c r="C72" s="97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6"/>
        <v>24000</v>
      </c>
      <c r="I72" s="95"/>
    </row>
    <row r="73" spans="1:9" s="12" customFormat="1" ht="23.25" customHeight="1">
      <c r="A73" s="87"/>
      <c r="B73" s="90"/>
      <c r="C73" s="97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6"/>
        <v>17000</v>
      </c>
      <c r="I73" s="95"/>
    </row>
    <row r="74" spans="1:9" s="12" customFormat="1" ht="23.25" customHeight="1">
      <c r="A74" s="87"/>
      <c r="B74" s="90"/>
      <c r="C74" s="97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6"/>
        <v>16500</v>
      </c>
      <c r="I74" s="95"/>
    </row>
    <row r="75" spans="1:9" s="12" customFormat="1" ht="23.25" customHeight="1">
      <c r="A75" s="87"/>
      <c r="B75" s="90"/>
      <c r="C75" s="97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6"/>
        <v>10000</v>
      </c>
      <c r="I75" s="95"/>
    </row>
    <row r="76" spans="1:9" s="12" customFormat="1" ht="23.25" customHeight="1">
      <c r="A76" s="87"/>
      <c r="B76" s="90"/>
      <c r="C76" s="97"/>
      <c r="D76" s="43" t="s">
        <v>33</v>
      </c>
      <c r="E76" s="40" t="s">
        <v>12</v>
      </c>
      <c r="F76" s="41">
        <v>36400</v>
      </c>
      <c r="G76" s="10">
        <v>12</v>
      </c>
      <c r="H76" s="11">
        <f t="shared" si="6"/>
        <v>436800</v>
      </c>
      <c r="I76" s="95"/>
    </row>
    <row r="77" spans="1:9" s="12" customFormat="1" ht="23.25" customHeight="1">
      <c r="A77" s="87"/>
      <c r="B77" s="90"/>
      <c r="C77" s="107"/>
      <c r="D77" s="43"/>
      <c r="E77" s="40"/>
      <c r="F77" s="41"/>
      <c r="G77" s="10"/>
      <c r="H77" s="71">
        <f>SUM(H63:H76)</f>
        <v>4027300</v>
      </c>
      <c r="I77" s="95"/>
    </row>
    <row r="78" spans="1:9" s="12" customFormat="1" ht="23.25" customHeight="1">
      <c r="A78" s="87"/>
      <c r="B78" s="90"/>
      <c r="C78" s="98" t="s">
        <v>52</v>
      </c>
      <c r="D78" s="43" t="s">
        <v>11</v>
      </c>
      <c r="E78" s="40" t="s">
        <v>12</v>
      </c>
      <c r="F78" s="61">
        <v>130000</v>
      </c>
      <c r="G78" s="10">
        <v>13</v>
      </c>
      <c r="H78" s="11">
        <f>G78*F78</f>
        <v>1690000</v>
      </c>
      <c r="I78" s="95"/>
    </row>
    <row r="79" spans="1:9" s="12" customFormat="1" ht="23.25" customHeight="1">
      <c r="A79" s="87"/>
      <c r="B79" s="90"/>
      <c r="C79" s="99"/>
      <c r="D79" s="46" t="s">
        <v>48</v>
      </c>
      <c r="E79" s="40" t="str">
        <f>E51</f>
        <v>Quả</v>
      </c>
      <c r="F79" s="61">
        <v>4500</v>
      </c>
      <c r="G79" s="10">
        <v>170</v>
      </c>
      <c r="H79" s="11">
        <f t="shared" ref="H79:H90" si="7">G79*F79</f>
        <v>765000</v>
      </c>
      <c r="I79" s="95"/>
    </row>
    <row r="80" spans="1:9" s="12" customFormat="1" ht="23.25" customHeight="1">
      <c r="A80" s="87"/>
      <c r="B80" s="90"/>
      <c r="C80" s="99"/>
      <c r="D80" s="46" t="s">
        <v>44</v>
      </c>
      <c r="E80" s="40" t="s">
        <v>12</v>
      </c>
      <c r="F80" s="61">
        <v>15000</v>
      </c>
      <c r="G80" s="10">
        <v>15</v>
      </c>
      <c r="H80" s="11">
        <f t="shared" si="7"/>
        <v>225000</v>
      </c>
      <c r="I80" s="95"/>
    </row>
    <row r="81" spans="1:12" s="12" customFormat="1" ht="23.25" customHeight="1">
      <c r="A81" s="87"/>
      <c r="B81" s="90"/>
      <c r="C81" s="99"/>
      <c r="D81" s="46" t="s">
        <v>40</v>
      </c>
      <c r="E81" s="40" t="s">
        <v>12</v>
      </c>
      <c r="F81" s="61">
        <v>150000</v>
      </c>
      <c r="G81" s="10">
        <v>8</v>
      </c>
      <c r="H81" s="11">
        <f t="shared" si="7"/>
        <v>1200000</v>
      </c>
      <c r="I81" s="95"/>
    </row>
    <row r="82" spans="1:12" s="12" customFormat="1" ht="23.25" customHeight="1">
      <c r="A82" s="87"/>
      <c r="B82" s="90"/>
      <c r="C82" s="99"/>
      <c r="D82" s="43" t="s">
        <v>28</v>
      </c>
      <c r="E82" s="40" t="s">
        <v>20</v>
      </c>
      <c r="F82" s="61">
        <v>20000</v>
      </c>
      <c r="G82" s="10">
        <v>2</v>
      </c>
      <c r="H82" s="11">
        <f t="shared" si="7"/>
        <v>40000</v>
      </c>
      <c r="I82" s="95"/>
    </row>
    <row r="83" spans="1:12" s="12" customFormat="1" ht="23.25" customHeight="1">
      <c r="A83" s="87"/>
      <c r="B83" s="90"/>
      <c r="C83" s="99"/>
      <c r="D83" s="43" t="s">
        <v>29</v>
      </c>
      <c r="E83" s="40" t="s">
        <v>12</v>
      </c>
      <c r="F83" s="61">
        <v>5000</v>
      </c>
      <c r="G83" s="10">
        <v>0.5</v>
      </c>
      <c r="H83" s="11">
        <f t="shared" si="7"/>
        <v>2500</v>
      </c>
      <c r="I83" s="95"/>
    </row>
    <row r="84" spans="1:12" s="12" customFormat="1" ht="23.25" customHeight="1">
      <c r="A84" s="87"/>
      <c r="B84" s="90"/>
      <c r="C84" s="99"/>
      <c r="D84" s="43" t="s">
        <v>30</v>
      </c>
      <c r="E84" s="40" t="s">
        <v>22</v>
      </c>
      <c r="F84" s="61">
        <v>45000</v>
      </c>
      <c r="G84" s="10">
        <v>1</v>
      </c>
      <c r="H84" s="11">
        <f t="shared" si="7"/>
        <v>45000</v>
      </c>
      <c r="I84" s="95"/>
    </row>
    <row r="85" spans="1:12" s="12" customFormat="1" ht="23.25" customHeight="1">
      <c r="A85" s="87"/>
      <c r="B85" s="90"/>
      <c r="C85" s="99"/>
      <c r="D85" s="43" t="s">
        <v>31</v>
      </c>
      <c r="E85" s="40" t="s">
        <v>12</v>
      </c>
      <c r="F85" s="61">
        <v>60000</v>
      </c>
      <c r="G85" s="10">
        <v>0.4</v>
      </c>
      <c r="H85" s="11">
        <f t="shared" si="7"/>
        <v>24000</v>
      </c>
      <c r="I85" s="95"/>
    </row>
    <row r="86" spans="1:12" s="12" customFormat="1" ht="23.25" customHeight="1">
      <c r="A86" s="87"/>
      <c r="B86" s="90"/>
      <c r="C86" s="99"/>
      <c r="D86" s="43" t="s">
        <v>34</v>
      </c>
      <c r="E86" s="40" t="s">
        <v>20</v>
      </c>
      <c r="F86" s="61">
        <v>34000</v>
      </c>
      <c r="G86" s="10">
        <v>0.5</v>
      </c>
      <c r="H86" s="11">
        <f t="shared" si="7"/>
        <v>17000</v>
      </c>
      <c r="I86" s="95"/>
    </row>
    <row r="87" spans="1:12" s="12" customFormat="1" ht="23.25" customHeight="1">
      <c r="A87" s="87"/>
      <c r="B87" s="90"/>
      <c r="C87" s="99"/>
      <c r="D87" s="43" t="s">
        <v>32</v>
      </c>
      <c r="E87" s="40" t="s">
        <v>12</v>
      </c>
      <c r="F87" s="61">
        <v>55000</v>
      </c>
      <c r="G87" s="10">
        <v>0.3</v>
      </c>
      <c r="H87" s="11">
        <f t="shared" si="7"/>
        <v>16500</v>
      </c>
      <c r="I87" s="95"/>
    </row>
    <row r="88" spans="1:12" s="12" customFormat="1" ht="23.25" customHeight="1">
      <c r="A88" s="87"/>
      <c r="B88" s="90"/>
      <c r="C88" s="99"/>
      <c r="D88" s="43" t="s">
        <v>35</v>
      </c>
      <c r="E88" s="40" t="s">
        <v>12</v>
      </c>
      <c r="F88" s="61">
        <v>50000</v>
      </c>
      <c r="G88" s="10">
        <v>0.2</v>
      </c>
      <c r="H88" s="11">
        <f t="shared" si="7"/>
        <v>10000</v>
      </c>
      <c r="I88" s="95"/>
      <c r="L88" s="12">
        <f>G20+G48+G76+G104+G132</f>
        <v>60</v>
      </c>
    </row>
    <row r="89" spans="1:12" s="12" customFormat="1" ht="23.25" customHeight="1">
      <c r="A89" s="87"/>
      <c r="B89" s="90"/>
      <c r="C89" s="99"/>
      <c r="D89" s="43" t="s">
        <v>41</v>
      </c>
      <c r="E89" s="40" t="s">
        <v>12</v>
      </c>
      <c r="F89" s="61">
        <v>30000</v>
      </c>
      <c r="G89" s="10"/>
      <c r="H89" s="11">
        <f t="shared" si="7"/>
        <v>0</v>
      </c>
      <c r="I89" s="95"/>
    </row>
    <row r="90" spans="1:12" s="12" customFormat="1" ht="23.25" customHeight="1">
      <c r="A90" s="87"/>
      <c r="B90" s="90"/>
      <c r="C90" s="99"/>
      <c r="D90" s="43" t="s">
        <v>69</v>
      </c>
      <c r="E90" s="40" t="s">
        <v>12</v>
      </c>
      <c r="F90" s="61">
        <v>25000</v>
      </c>
      <c r="G90" s="10">
        <v>0.5</v>
      </c>
      <c r="H90" s="11">
        <f t="shared" si="7"/>
        <v>12500</v>
      </c>
      <c r="I90" s="95"/>
    </row>
    <row r="91" spans="1:12" s="12" customFormat="1" ht="23.25" customHeight="1">
      <c r="A91" s="88"/>
      <c r="B91" s="91"/>
      <c r="C91" s="100"/>
      <c r="D91" s="46"/>
      <c r="E91" s="40"/>
      <c r="F91" s="41"/>
      <c r="G91" s="10"/>
      <c r="H91" s="71">
        <f>SUM(H78:H90)</f>
        <v>4047500</v>
      </c>
      <c r="I91" s="95"/>
    </row>
    <row r="92" spans="1:12" s="12" customFormat="1" ht="23.25" customHeight="1">
      <c r="A92" s="86">
        <v>5</v>
      </c>
      <c r="B92" s="89" t="s">
        <v>85</v>
      </c>
      <c r="C92" s="98" t="s">
        <v>67</v>
      </c>
      <c r="D92" s="60" t="s">
        <v>11</v>
      </c>
      <c r="E92" s="48" t="str">
        <f>E50</f>
        <v>Kg</v>
      </c>
      <c r="F92" s="61">
        <v>130000</v>
      </c>
      <c r="G92" s="10">
        <v>15.5</v>
      </c>
      <c r="H92" s="11">
        <f>G92*F92</f>
        <v>2015000</v>
      </c>
      <c r="I92" s="95"/>
    </row>
    <row r="93" spans="1:12" s="12" customFormat="1" ht="23.25" customHeight="1">
      <c r="A93" s="87"/>
      <c r="B93" s="90"/>
      <c r="C93" s="99"/>
      <c r="D93" s="60" t="s">
        <v>45</v>
      </c>
      <c r="E93" s="48" t="str">
        <f>E51</f>
        <v>Quả</v>
      </c>
      <c r="F93" s="61">
        <v>4500</v>
      </c>
      <c r="G93" s="10">
        <v>204</v>
      </c>
      <c r="H93" s="11">
        <f t="shared" ref="H93:H104" si="8">G93*F93</f>
        <v>918000</v>
      </c>
      <c r="I93" s="95"/>
    </row>
    <row r="94" spans="1:12" s="12" customFormat="1" ht="23.25" customHeight="1">
      <c r="A94" s="87"/>
      <c r="B94" s="90"/>
      <c r="C94" s="99"/>
      <c r="D94" s="60" t="s">
        <v>13</v>
      </c>
      <c r="E94" s="48" t="s">
        <v>12</v>
      </c>
      <c r="F94" s="61">
        <v>25000</v>
      </c>
      <c r="G94" s="10">
        <v>14</v>
      </c>
      <c r="H94" s="11">
        <f t="shared" si="8"/>
        <v>350000</v>
      </c>
      <c r="I94" s="95"/>
    </row>
    <row r="95" spans="1:12" s="12" customFormat="1" ht="23.25" customHeight="1">
      <c r="A95" s="87"/>
      <c r="B95" s="90"/>
      <c r="C95" s="99"/>
      <c r="D95" s="60" t="s">
        <v>14</v>
      </c>
      <c r="E95" s="48" t="s">
        <v>12</v>
      </c>
      <c r="F95" s="61">
        <v>15000</v>
      </c>
      <c r="G95" s="10">
        <v>14</v>
      </c>
      <c r="H95" s="11">
        <f t="shared" si="8"/>
        <v>210000</v>
      </c>
      <c r="I95" s="95"/>
    </row>
    <row r="96" spans="1:12" s="12" customFormat="1" ht="23.25" customHeight="1">
      <c r="A96" s="87"/>
      <c r="B96" s="90"/>
      <c r="C96" s="99"/>
      <c r="D96" s="62" t="s">
        <v>28</v>
      </c>
      <c r="E96" s="48" t="s">
        <v>20</v>
      </c>
      <c r="F96" s="61">
        <v>20000</v>
      </c>
      <c r="G96" s="10">
        <v>2</v>
      </c>
      <c r="H96" s="11">
        <f t="shared" si="8"/>
        <v>40000</v>
      </c>
      <c r="I96" s="95"/>
    </row>
    <row r="97" spans="1:9" s="12" customFormat="1" ht="23.25" customHeight="1">
      <c r="A97" s="87"/>
      <c r="B97" s="90"/>
      <c r="C97" s="99"/>
      <c r="D97" s="62" t="s">
        <v>29</v>
      </c>
      <c r="E97" s="48" t="s">
        <v>12</v>
      </c>
      <c r="F97" s="61">
        <v>5000</v>
      </c>
      <c r="G97" s="10">
        <v>0.5</v>
      </c>
      <c r="H97" s="11">
        <f t="shared" si="8"/>
        <v>2500</v>
      </c>
      <c r="I97" s="95"/>
    </row>
    <row r="98" spans="1:9" s="12" customFormat="1" ht="23.25" customHeight="1">
      <c r="A98" s="87"/>
      <c r="B98" s="90"/>
      <c r="C98" s="99"/>
      <c r="D98" s="62" t="s">
        <v>30</v>
      </c>
      <c r="E98" s="48" t="s">
        <v>22</v>
      </c>
      <c r="F98" s="61">
        <v>45000</v>
      </c>
      <c r="G98" s="10"/>
      <c r="H98" s="11">
        <f t="shared" si="8"/>
        <v>0</v>
      </c>
      <c r="I98" s="95"/>
    </row>
    <row r="99" spans="1:9" s="12" customFormat="1" ht="23.25" customHeight="1">
      <c r="A99" s="87"/>
      <c r="B99" s="90"/>
      <c r="C99" s="99"/>
      <c r="D99" s="62" t="s">
        <v>31</v>
      </c>
      <c r="E99" s="48" t="s">
        <v>12</v>
      </c>
      <c r="F99" s="61">
        <v>60000</v>
      </c>
      <c r="G99" s="10">
        <v>0.4</v>
      </c>
      <c r="H99" s="11">
        <f t="shared" si="8"/>
        <v>24000</v>
      </c>
      <c r="I99" s="95"/>
    </row>
    <row r="100" spans="1:9" s="12" customFormat="1" ht="23.25" customHeight="1">
      <c r="A100" s="87"/>
      <c r="B100" s="90"/>
      <c r="C100" s="99"/>
      <c r="D100" s="62" t="s">
        <v>34</v>
      </c>
      <c r="E100" s="48" t="s">
        <v>20</v>
      </c>
      <c r="F100" s="61">
        <v>34000</v>
      </c>
      <c r="G100" s="10">
        <v>0.5</v>
      </c>
      <c r="H100" s="11">
        <f t="shared" si="8"/>
        <v>17000</v>
      </c>
      <c r="I100" s="95"/>
    </row>
    <row r="101" spans="1:9" s="12" customFormat="1" ht="23.25" customHeight="1">
      <c r="A101" s="87"/>
      <c r="B101" s="90"/>
      <c r="C101" s="99"/>
      <c r="D101" s="62" t="s">
        <v>32</v>
      </c>
      <c r="E101" s="48" t="s">
        <v>12</v>
      </c>
      <c r="F101" s="61">
        <v>55000</v>
      </c>
      <c r="G101" s="10">
        <v>0.3</v>
      </c>
      <c r="H101" s="11">
        <f t="shared" si="8"/>
        <v>16500</v>
      </c>
      <c r="I101" s="95"/>
    </row>
    <row r="102" spans="1:9" s="12" customFormat="1" ht="23.25" customHeight="1">
      <c r="A102" s="87"/>
      <c r="B102" s="90"/>
      <c r="C102" s="99"/>
      <c r="D102" s="62" t="s">
        <v>35</v>
      </c>
      <c r="E102" s="48" t="s">
        <v>12</v>
      </c>
      <c r="F102" s="61">
        <v>50000</v>
      </c>
      <c r="G102" s="10">
        <v>0.2</v>
      </c>
      <c r="H102" s="11">
        <f t="shared" si="8"/>
        <v>10000</v>
      </c>
      <c r="I102" s="95"/>
    </row>
    <row r="103" spans="1:9" s="12" customFormat="1" ht="23.25" customHeight="1">
      <c r="A103" s="87"/>
      <c r="B103" s="90"/>
      <c r="C103" s="99"/>
      <c r="D103" s="62" t="s">
        <v>41</v>
      </c>
      <c r="E103" s="48" t="s">
        <v>12</v>
      </c>
      <c r="F103" s="61">
        <v>30000</v>
      </c>
      <c r="G103" s="10"/>
      <c r="H103" s="11">
        <f t="shared" si="8"/>
        <v>0</v>
      </c>
      <c r="I103" s="95"/>
    </row>
    <row r="104" spans="1:9" s="12" customFormat="1" ht="23.25" customHeight="1">
      <c r="A104" s="87"/>
      <c r="B104" s="90"/>
      <c r="C104" s="99"/>
      <c r="D104" s="62" t="s">
        <v>33</v>
      </c>
      <c r="E104" s="48" t="s">
        <v>12</v>
      </c>
      <c r="F104" s="41">
        <v>36400</v>
      </c>
      <c r="G104" s="10">
        <v>12</v>
      </c>
      <c r="H104" s="11">
        <f t="shared" si="8"/>
        <v>436800</v>
      </c>
      <c r="I104" s="95"/>
    </row>
    <row r="105" spans="1:9" s="12" customFormat="1" ht="23.25" customHeight="1">
      <c r="A105" s="87"/>
      <c r="B105" s="90"/>
      <c r="C105" s="100"/>
      <c r="D105" s="43"/>
      <c r="E105" s="40"/>
      <c r="F105" s="41"/>
      <c r="G105" s="42"/>
      <c r="H105" s="71">
        <f>SUM(H92:H104)</f>
        <v>4039800</v>
      </c>
      <c r="I105" s="95"/>
    </row>
    <row r="106" spans="1:9" s="12" customFormat="1" ht="23.25" customHeight="1">
      <c r="A106" s="87"/>
      <c r="B106" s="90"/>
      <c r="C106" s="96" t="s">
        <v>64</v>
      </c>
      <c r="D106" s="60" t="s">
        <v>16</v>
      </c>
      <c r="E106" s="48" t="s">
        <v>12</v>
      </c>
      <c r="F106" s="61">
        <v>95000</v>
      </c>
      <c r="G106" s="10">
        <v>16</v>
      </c>
      <c r="H106" s="11">
        <f>G106*F106</f>
        <v>1520000</v>
      </c>
      <c r="I106" s="95"/>
    </row>
    <row r="107" spans="1:9" s="12" customFormat="1" ht="23.25" customHeight="1">
      <c r="A107" s="87"/>
      <c r="B107" s="90"/>
      <c r="C107" s="97"/>
      <c r="D107" s="60" t="s">
        <v>46</v>
      </c>
      <c r="E107" s="48" t="s">
        <v>12</v>
      </c>
      <c r="F107" s="61">
        <v>25000</v>
      </c>
      <c r="G107" s="10">
        <v>14</v>
      </c>
      <c r="H107" s="11">
        <f t="shared" ref="H107:H118" si="9">G107*F107</f>
        <v>350000</v>
      </c>
      <c r="I107" s="95"/>
    </row>
    <row r="108" spans="1:9" s="12" customFormat="1" ht="23.25" customHeight="1">
      <c r="A108" s="87"/>
      <c r="B108" s="90"/>
      <c r="C108" s="97"/>
      <c r="D108" s="60" t="s">
        <v>38</v>
      </c>
      <c r="E108" s="48" t="s">
        <v>12</v>
      </c>
      <c r="F108" s="61">
        <v>20000</v>
      </c>
      <c r="G108" s="10">
        <v>10.5</v>
      </c>
      <c r="H108" s="11">
        <f t="shared" si="9"/>
        <v>210000</v>
      </c>
      <c r="I108" s="95"/>
    </row>
    <row r="109" spans="1:9" s="12" customFormat="1" ht="23.25" customHeight="1">
      <c r="A109" s="87"/>
      <c r="B109" s="90"/>
      <c r="C109" s="97"/>
      <c r="D109" s="60" t="s">
        <v>11</v>
      </c>
      <c r="E109" s="48" t="s">
        <v>12</v>
      </c>
      <c r="F109" s="61">
        <v>130000</v>
      </c>
      <c r="G109" s="10">
        <v>11</v>
      </c>
      <c r="H109" s="11">
        <f t="shared" si="9"/>
        <v>1430000</v>
      </c>
      <c r="I109" s="95"/>
    </row>
    <row r="110" spans="1:9" s="12" customFormat="1" ht="23.25" customHeight="1">
      <c r="A110" s="87"/>
      <c r="B110" s="90"/>
      <c r="C110" s="97"/>
      <c r="D110" s="60" t="s">
        <v>44</v>
      </c>
      <c r="E110" s="48" t="s">
        <v>12</v>
      </c>
      <c r="F110" s="61">
        <v>15000</v>
      </c>
      <c r="G110" s="10">
        <v>15</v>
      </c>
      <c r="H110" s="11">
        <f t="shared" si="9"/>
        <v>225000</v>
      </c>
      <c r="I110" s="95"/>
    </row>
    <row r="111" spans="1:9" s="12" customFormat="1" ht="23.25" customHeight="1">
      <c r="A111" s="87"/>
      <c r="B111" s="90"/>
      <c r="C111" s="97"/>
      <c r="D111" s="62" t="s">
        <v>15</v>
      </c>
      <c r="E111" s="48" t="s">
        <v>12</v>
      </c>
      <c r="F111" s="61">
        <v>17000</v>
      </c>
      <c r="G111" s="10"/>
      <c r="H111" s="11">
        <f t="shared" si="9"/>
        <v>0</v>
      </c>
      <c r="I111" s="95"/>
    </row>
    <row r="112" spans="1:9" s="12" customFormat="1" ht="23.25" customHeight="1">
      <c r="A112" s="87"/>
      <c r="B112" s="90"/>
      <c r="C112" s="97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9"/>
        <v>40000</v>
      </c>
      <c r="I112" s="95"/>
    </row>
    <row r="113" spans="1:9" s="12" customFormat="1" ht="23.25" customHeight="1">
      <c r="A113" s="87"/>
      <c r="B113" s="90"/>
      <c r="C113" s="97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9"/>
        <v>2500</v>
      </c>
      <c r="I113" s="95"/>
    </row>
    <row r="114" spans="1:9" s="12" customFormat="1" ht="23.25" customHeight="1">
      <c r="A114" s="87"/>
      <c r="B114" s="90"/>
      <c r="C114" s="97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9"/>
        <v>135000</v>
      </c>
      <c r="I114" s="95"/>
    </row>
    <row r="115" spans="1:9" s="12" customFormat="1" ht="23.25" customHeight="1">
      <c r="A115" s="87"/>
      <c r="B115" s="90"/>
      <c r="C115" s="97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9"/>
        <v>24000</v>
      </c>
      <c r="I115" s="95"/>
    </row>
    <row r="116" spans="1:9" s="12" customFormat="1" ht="23.25" customHeight="1">
      <c r="A116" s="87"/>
      <c r="B116" s="90"/>
      <c r="C116" s="97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9"/>
        <v>17000</v>
      </c>
      <c r="I116" s="95"/>
    </row>
    <row r="117" spans="1:9" s="12" customFormat="1" ht="23.25" customHeight="1">
      <c r="A117" s="87"/>
      <c r="B117" s="90"/>
      <c r="C117" s="97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9"/>
        <v>16500</v>
      </c>
      <c r="I117" s="95"/>
    </row>
    <row r="118" spans="1:9" s="12" customFormat="1" ht="23.25" customHeight="1">
      <c r="A118" s="87"/>
      <c r="B118" s="90"/>
      <c r="C118" s="97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9"/>
        <v>10000</v>
      </c>
      <c r="I118" s="95"/>
    </row>
    <row r="119" spans="1:9" s="12" customFormat="1" ht="23.25" customHeight="1">
      <c r="A119" s="88"/>
      <c r="B119" s="91"/>
      <c r="C119" s="97"/>
      <c r="D119" s="46"/>
      <c r="E119" s="44"/>
      <c r="F119" s="45"/>
      <c r="G119" s="42"/>
      <c r="H119" s="71">
        <f>SUM(H106:H118)</f>
        <v>3980000</v>
      </c>
      <c r="I119" s="95"/>
    </row>
    <row r="120" spans="1:9" s="12" customFormat="1" ht="23.25" customHeight="1">
      <c r="A120" s="86">
        <v>6</v>
      </c>
      <c r="B120" s="89" t="s">
        <v>86</v>
      </c>
      <c r="C120" s="98" t="s">
        <v>50</v>
      </c>
      <c r="D120" s="60" t="s">
        <v>11</v>
      </c>
      <c r="E120" s="48" t="s">
        <v>12</v>
      </c>
      <c r="F120" s="61">
        <v>130000</v>
      </c>
      <c r="G120" s="10">
        <v>13</v>
      </c>
      <c r="H120" s="11">
        <f t="shared" ref="H120:H122" si="10">F120*G120</f>
        <v>1690000</v>
      </c>
      <c r="I120" s="104"/>
    </row>
    <row r="121" spans="1:9" s="12" customFormat="1" ht="23.25" customHeight="1">
      <c r="A121" s="87"/>
      <c r="B121" s="90"/>
      <c r="C121" s="99"/>
      <c r="D121" s="60" t="s">
        <v>13</v>
      </c>
      <c r="E121" s="48" t="s">
        <v>12</v>
      </c>
      <c r="F121" s="61">
        <v>25000</v>
      </c>
      <c r="G121" s="10">
        <v>14</v>
      </c>
      <c r="H121" s="11">
        <f t="shared" si="10"/>
        <v>350000</v>
      </c>
      <c r="I121" s="105"/>
    </row>
    <row r="122" spans="1:9" s="12" customFormat="1" ht="23.25" customHeight="1">
      <c r="A122" s="87"/>
      <c r="B122" s="90"/>
      <c r="C122" s="99"/>
      <c r="D122" s="60" t="s">
        <v>36</v>
      </c>
      <c r="E122" s="48" t="s">
        <v>12</v>
      </c>
      <c r="F122" s="61">
        <v>150000</v>
      </c>
      <c r="G122" s="10">
        <v>8</v>
      </c>
      <c r="H122" s="11">
        <f t="shared" si="10"/>
        <v>1200000</v>
      </c>
      <c r="I122" s="105"/>
    </row>
    <row r="123" spans="1:9" s="12" customFormat="1" ht="23.25" customHeight="1">
      <c r="A123" s="87"/>
      <c r="B123" s="90"/>
      <c r="C123" s="99"/>
      <c r="D123" s="60" t="s">
        <v>42</v>
      </c>
      <c r="E123" s="48" t="s">
        <v>12</v>
      </c>
      <c r="F123" s="61">
        <v>15000</v>
      </c>
      <c r="G123" s="10">
        <v>12</v>
      </c>
      <c r="H123" s="11">
        <f t="shared" ref="H123:H132" si="11">G123*F123</f>
        <v>180000</v>
      </c>
      <c r="I123" s="105"/>
    </row>
    <row r="124" spans="1:9" s="12" customFormat="1" ht="23.25" customHeight="1">
      <c r="A124" s="87"/>
      <c r="B124" s="90"/>
      <c r="C124" s="99"/>
      <c r="D124" s="62" t="s">
        <v>15</v>
      </c>
      <c r="E124" s="48" t="s">
        <v>12</v>
      </c>
      <c r="F124" s="61">
        <v>17000</v>
      </c>
      <c r="G124" s="10">
        <v>2</v>
      </c>
      <c r="H124" s="11">
        <f t="shared" si="11"/>
        <v>34000</v>
      </c>
      <c r="I124" s="105"/>
    </row>
    <row r="125" spans="1:9" s="12" customFormat="1" ht="23.25" customHeight="1">
      <c r="A125" s="87"/>
      <c r="B125" s="90"/>
      <c r="C125" s="99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1"/>
        <v>40000</v>
      </c>
      <c r="I125" s="105"/>
    </row>
    <row r="126" spans="1:9" s="12" customFormat="1" ht="23.25" customHeight="1">
      <c r="A126" s="87"/>
      <c r="B126" s="90"/>
      <c r="C126" s="99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1"/>
        <v>2500</v>
      </c>
      <c r="I126" s="105"/>
    </row>
    <row r="127" spans="1:9" s="12" customFormat="1" ht="23.25" customHeight="1">
      <c r="A127" s="87"/>
      <c r="B127" s="90"/>
      <c r="C127" s="99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1"/>
        <v>90000</v>
      </c>
      <c r="I127" s="105"/>
    </row>
    <row r="128" spans="1:9" s="12" customFormat="1" ht="23.25" customHeight="1">
      <c r="A128" s="87"/>
      <c r="B128" s="90"/>
      <c r="C128" s="99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1"/>
        <v>24000</v>
      </c>
      <c r="I128" s="105"/>
    </row>
    <row r="129" spans="1:9" s="12" customFormat="1" ht="23.25" customHeight="1">
      <c r="A129" s="87"/>
      <c r="B129" s="90"/>
      <c r="C129" s="99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1"/>
        <v>17000</v>
      </c>
      <c r="I129" s="105"/>
    </row>
    <row r="130" spans="1:9" s="12" customFormat="1" ht="23.25" customHeight="1">
      <c r="A130" s="87"/>
      <c r="B130" s="90"/>
      <c r="C130" s="99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1"/>
        <v>16500</v>
      </c>
      <c r="I130" s="105"/>
    </row>
    <row r="131" spans="1:9" s="12" customFormat="1" ht="23.25" customHeight="1">
      <c r="A131" s="87"/>
      <c r="B131" s="90"/>
      <c r="C131" s="99"/>
      <c r="D131" s="43" t="s">
        <v>35</v>
      </c>
      <c r="E131" s="40" t="s">
        <v>12</v>
      </c>
      <c r="F131" s="41">
        <v>50000</v>
      </c>
      <c r="G131" s="10">
        <v>0.2</v>
      </c>
      <c r="H131" s="11">
        <f t="shared" si="11"/>
        <v>10000</v>
      </c>
      <c r="I131" s="105"/>
    </row>
    <row r="132" spans="1:9" s="12" customFormat="1" ht="23.25" customHeight="1">
      <c r="A132" s="87"/>
      <c r="B132" s="90"/>
      <c r="C132" s="99"/>
      <c r="D132" s="43" t="s">
        <v>33</v>
      </c>
      <c r="E132" s="40" t="s">
        <v>12</v>
      </c>
      <c r="F132" s="41">
        <v>36400</v>
      </c>
      <c r="G132" s="10">
        <v>12</v>
      </c>
      <c r="H132" s="11">
        <f t="shared" si="11"/>
        <v>436800</v>
      </c>
      <c r="I132" s="105"/>
    </row>
    <row r="133" spans="1:9" s="12" customFormat="1" ht="23.25" customHeight="1">
      <c r="A133" s="87"/>
      <c r="B133" s="90"/>
      <c r="C133" s="100"/>
      <c r="D133" s="43"/>
      <c r="E133" s="40"/>
      <c r="F133" s="41"/>
      <c r="G133" s="42"/>
      <c r="H133" s="71">
        <f>SUM(H120:H132)</f>
        <v>4090800</v>
      </c>
      <c r="I133" s="105"/>
    </row>
    <row r="134" spans="1:9" s="12" customFormat="1" ht="23.25" customHeight="1">
      <c r="A134" s="87"/>
      <c r="B134" s="90"/>
      <c r="C134" s="101" t="s">
        <v>51</v>
      </c>
      <c r="D134" s="43" t="s">
        <v>39</v>
      </c>
      <c r="E134" s="40" t="s">
        <v>12</v>
      </c>
      <c r="F134" s="41">
        <v>135000</v>
      </c>
      <c r="G134" s="10">
        <v>20</v>
      </c>
      <c r="H134" s="11">
        <f>G134*F134</f>
        <v>2700000</v>
      </c>
      <c r="I134" s="105"/>
    </row>
    <row r="135" spans="1:9" s="14" customFormat="1" ht="23.25" customHeight="1">
      <c r="A135" s="87"/>
      <c r="B135" s="90"/>
      <c r="C135" s="102"/>
      <c r="D135" s="46" t="s">
        <v>48</v>
      </c>
      <c r="E135" s="40" t="s">
        <v>18</v>
      </c>
      <c r="F135" s="41">
        <v>4500</v>
      </c>
      <c r="G135" s="10">
        <v>202</v>
      </c>
      <c r="H135" s="11">
        <f t="shared" ref="H135:H144" si="12">G135*F135</f>
        <v>909000</v>
      </c>
      <c r="I135" s="105"/>
    </row>
    <row r="136" spans="1:9" s="14" customFormat="1" ht="23.25" customHeight="1">
      <c r="A136" s="87"/>
      <c r="B136" s="90"/>
      <c r="C136" s="102"/>
      <c r="D136" s="46" t="s">
        <v>44</v>
      </c>
      <c r="E136" s="40" t="s">
        <v>12</v>
      </c>
      <c r="F136" s="45">
        <v>15000</v>
      </c>
      <c r="G136" s="10">
        <v>16</v>
      </c>
      <c r="H136" s="11">
        <f t="shared" si="12"/>
        <v>240000</v>
      </c>
      <c r="I136" s="105"/>
    </row>
    <row r="137" spans="1:9" s="14" customFormat="1" ht="23.25" customHeight="1">
      <c r="A137" s="87"/>
      <c r="B137" s="90"/>
      <c r="C137" s="102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2"/>
        <v>40000</v>
      </c>
      <c r="I137" s="105"/>
    </row>
    <row r="138" spans="1:9" s="14" customFormat="1" ht="23.25" customHeight="1">
      <c r="A138" s="87"/>
      <c r="B138" s="90"/>
      <c r="C138" s="102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2"/>
        <v>2500</v>
      </c>
      <c r="I138" s="105"/>
    </row>
    <row r="139" spans="1:9" s="14" customFormat="1" ht="23.25" customHeight="1">
      <c r="A139" s="87"/>
      <c r="B139" s="90"/>
      <c r="C139" s="102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2"/>
        <v>90000</v>
      </c>
      <c r="I139" s="105"/>
    </row>
    <row r="140" spans="1:9" s="14" customFormat="1" ht="23.25" customHeight="1">
      <c r="A140" s="87"/>
      <c r="B140" s="90"/>
      <c r="C140" s="102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2"/>
        <v>24000</v>
      </c>
      <c r="I140" s="105"/>
    </row>
    <row r="141" spans="1:9" s="14" customFormat="1" ht="23.25" customHeight="1">
      <c r="A141" s="87"/>
      <c r="B141" s="90"/>
      <c r="C141" s="102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2"/>
        <v>17000</v>
      </c>
      <c r="I141" s="105"/>
    </row>
    <row r="142" spans="1:9" s="14" customFormat="1" ht="23.25" customHeight="1">
      <c r="A142" s="87"/>
      <c r="B142" s="90"/>
      <c r="C142" s="102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2"/>
        <v>16500</v>
      </c>
      <c r="I142" s="105"/>
    </row>
    <row r="143" spans="1:9" s="14" customFormat="1" ht="23.25" customHeight="1">
      <c r="A143" s="87"/>
      <c r="B143" s="90"/>
      <c r="C143" s="102"/>
      <c r="D143" s="43" t="s">
        <v>35</v>
      </c>
      <c r="E143" s="40" t="s">
        <v>12</v>
      </c>
      <c r="F143" s="41">
        <v>50000</v>
      </c>
      <c r="G143" s="10">
        <v>0.2</v>
      </c>
      <c r="H143" s="11">
        <f t="shared" si="12"/>
        <v>10000</v>
      </c>
      <c r="I143" s="105"/>
    </row>
    <row r="144" spans="1:9" s="14" customFormat="1" ht="23.25" customHeight="1">
      <c r="A144" s="87"/>
      <c r="B144" s="90"/>
      <c r="C144" s="102"/>
      <c r="D144" s="43" t="s">
        <v>41</v>
      </c>
      <c r="E144" s="40" t="s">
        <v>12</v>
      </c>
      <c r="F144" s="41">
        <v>30000</v>
      </c>
      <c r="G144" s="10">
        <v>0.2</v>
      </c>
      <c r="H144" s="11">
        <f t="shared" si="12"/>
        <v>6000</v>
      </c>
      <c r="I144" s="105"/>
    </row>
    <row r="145" spans="1:13" s="14" customFormat="1" ht="23.25" customHeight="1">
      <c r="A145" s="88"/>
      <c r="B145" s="91"/>
      <c r="C145" s="103"/>
      <c r="D145" s="43"/>
      <c r="E145" s="40"/>
      <c r="F145" s="41"/>
      <c r="G145" s="42"/>
      <c r="H145" s="71">
        <f>SUM(H134:H144)</f>
        <v>4055000</v>
      </c>
      <c r="I145" s="106"/>
    </row>
    <row r="146" spans="1:13" s="14" customFormat="1" ht="18.75" customHeight="1">
      <c r="A146" s="50"/>
      <c r="B146" s="92" t="s">
        <v>23</v>
      </c>
      <c r="C146" s="92"/>
      <c r="D146" s="93" t="s">
        <v>24</v>
      </c>
      <c r="E146" s="93"/>
      <c r="F146" s="93"/>
      <c r="G146" s="93"/>
      <c r="H146" s="93"/>
      <c r="I146" s="93"/>
    </row>
    <row r="147" spans="1:13" s="14" customFormat="1" ht="18.75" customHeight="1">
      <c r="A147" s="50"/>
      <c r="B147" s="92"/>
      <c r="C147" s="92"/>
      <c r="I147" s="63"/>
    </row>
    <row r="148" spans="1:13" s="14" customFormat="1" ht="18.75" customHeight="1">
      <c r="A148" s="50"/>
      <c r="B148" s="1"/>
      <c r="C148" s="1"/>
      <c r="D148" s="3"/>
      <c r="E148" s="4"/>
      <c r="F148" s="5"/>
      <c r="G148" s="94"/>
      <c r="H148" s="94"/>
      <c r="I148" s="94"/>
      <c r="L148" s="76">
        <f>H145+H133+H119+H105+H91+H77+H62+H49+H35+H21</f>
        <v>40400000</v>
      </c>
      <c r="M148" s="63"/>
    </row>
    <row r="149" spans="1:13" ht="18.75">
      <c r="A149" s="50"/>
      <c r="B149" s="1"/>
      <c r="C149" s="1"/>
      <c r="D149" s="3"/>
      <c r="E149" s="4"/>
      <c r="F149" s="5"/>
      <c r="G149" s="94"/>
      <c r="H149" s="94"/>
      <c r="I149" s="94"/>
      <c r="L149" s="66">
        <v>4</v>
      </c>
    </row>
    <row r="150" spans="1:13" ht="18.75">
      <c r="A150" s="50"/>
      <c r="B150" s="1"/>
      <c r="C150" s="1"/>
      <c r="D150" s="3"/>
      <c r="E150" s="4"/>
      <c r="F150" s="5"/>
      <c r="G150" s="36"/>
      <c r="H150" s="82"/>
      <c r="I150" s="36"/>
      <c r="L150" s="72">
        <f>L148*L149</f>
        <v>161600000</v>
      </c>
      <c r="M150" s="66"/>
    </row>
    <row r="151" spans="1:13" ht="18.75">
      <c r="A151" s="50"/>
      <c r="B151" s="1"/>
      <c r="C151" s="1"/>
      <c r="D151" s="3"/>
      <c r="E151" s="4"/>
      <c r="F151" s="5"/>
      <c r="G151" s="36"/>
      <c r="H151" s="65"/>
      <c r="I151" s="94"/>
      <c r="J151" s="94"/>
      <c r="K151" s="94"/>
      <c r="L151" s="66"/>
    </row>
    <row r="152" spans="1:13" ht="18.75">
      <c r="A152" s="50"/>
      <c r="B152" s="1"/>
      <c r="C152" s="1"/>
      <c r="D152" s="3"/>
      <c r="E152" s="4"/>
      <c r="F152" s="5"/>
      <c r="G152" s="36"/>
      <c r="H152" s="82"/>
      <c r="I152" s="63"/>
    </row>
    <row r="153" spans="1:13" ht="18.75">
      <c r="A153" s="50"/>
      <c r="B153" s="92"/>
      <c r="C153" s="92"/>
      <c r="D153" s="93" t="s">
        <v>47</v>
      </c>
      <c r="E153" s="93"/>
      <c r="F153" s="93"/>
      <c r="G153" s="93"/>
      <c r="H153" s="93"/>
      <c r="I153" s="93"/>
      <c r="L153" s="66"/>
    </row>
    <row r="154" spans="1:13" ht="18.75">
      <c r="A154" s="50"/>
      <c r="B154" s="51"/>
      <c r="C154" s="52"/>
      <c r="D154" s="3"/>
      <c r="E154" s="4"/>
      <c r="F154" s="5"/>
      <c r="G154" s="36"/>
      <c r="H154" s="36"/>
      <c r="I154" s="59"/>
    </row>
    <row r="155" spans="1:13" ht="18.75">
      <c r="A155" s="50"/>
      <c r="B155" s="51"/>
      <c r="C155" s="52"/>
      <c r="D155" s="53"/>
      <c r="E155" s="54"/>
      <c r="F155" s="55"/>
      <c r="G155" s="56"/>
      <c r="H155" s="57"/>
      <c r="I155" s="59"/>
    </row>
    <row r="156" spans="1:13" s="12" customFormat="1" ht="18.75" customHeight="1">
      <c r="A156" s="50"/>
      <c r="B156" s="51"/>
      <c r="C156" s="52"/>
      <c r="D156" s="53"/>
      <c r="E156" s="54"/>
      <c r="F156" s="55"/>
      <c r="G156" s="56"/>
      <c r="H156" s="57"/>
      <c r="I156" s="58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80"/>
      <c r="H158" s="49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80"/>
      <c r="H166" s="80"/>
      <c r="I166" s="80"/>
    </row>
  </sheetData>
  <mergeCells count="38">
    <mergeCell ref="A63:A91"/>
    <mergeCell ref="B63:B91"/>
    <mergeCell ref="C63:C77"/>
    <mergeCell ref="I63:I91"/>
    <mergeCell ref="C78:C91"/>
    <mergeCell ref="B36:B62"/>
    <mergeCell ref="C36:C49"/>
    <mergeCell ref="I36:I62"/>
    <mergeCell ref="A37:A62"/>
    <mergeCell ref="C50:C62"/>
    <mergeCell ref="A1:C1"/>
    <mergeCell ref="A2:C2"/>
    <mergeCell ref="A4:I4"/>
    <mergeCell ref="A5:I5"/>
    <mergeCell ref="A6:I6"/>
    <mergeCell ref="C8:C21"/>
    <mergeCell ref="A8:A35"/>
    <mergeCell ref="B8:B35"/>
    <mergeCell ref="I8:I35"/>
    <mergeCell ref="C22:C35"/>
    <mergeCell ref="C106:C119"/>
    <mergeCell ref="A120:A145"/>
    <mergeCell ref="B120:B145"/>
    <mergeCell ref="C120:C133"/>
    <mergeCell ref="I120:I145"/>
    <mergeCell ref="C134:C145"/>
    <mergeCell ref="A92:A119"/>
    <mergeCell ref="B92:B119"/>
    <mergeCell ref="C92:C105"/>
    <mergeCell ref="I92:I119"/>
    <mergeCell ref="D146:I146"/>
    <mergeCell ref="B147:C147"/>
    <mergeCell ref="G149:I149"/>
    <mergeCell ref="I151:K151"/>
    <mergeCell ref="B153:C153"/>
    <mergeCell ref="D153:I153"/>
    <mergeCell ref="G148:I148"/>
    <mergeCell ref="B146:C146"/>
  </mergeCells>
  <pageMargins left="0.2" right="0.19685039370078741" top="0.3" bottom="0.23622047244094491" header="0.27559055118110237" footer="0.24"/>
  <pageSetup paperSize="9" scale="6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68F5-E431-46CE-9314-56BA877C813B}">
  <dimension ref="A1:Q166"/>
  <sheetViews>
    <sheetView tabSelected="1" workbookViewId="0">
      <selection activeCell="K142" sqref="K142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2.570312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8" t="s">
        <v>0</v>
      </c>
      <c r="B1" s="109"/>
      <c r="C1" s="108"/>
      <c r="F1" s="18"/>
      <c r="I1" s="83"/>
    </row>
    <row r="2" spans="1:17" s="12" customFormat="1" ht="16.5">
      <c r="A2" s="110" t="s">
        <v>1</v>
      </c>
      <c r="B2" s="111"/>
      <c r="C2" s="110"/>
      <c r="D2" s="14"/>
      <c r="E2" s="14"/>
      <c r="F2" s="19"/>
      <c r="G2" s="14"/>
      <c r="H2" s="14"/>
      <c r="I2" s="83"/>
    </row>
    <row r="3" spans="1:17" s="12" customFormat="1" ht="16.5">
      <c r="B3" s="20"/>
      <c r="D3" s="21"/>
      <c r="E3" s="22"/>
      <c r="F3" s="23"/>
      <c r="G3" s="83"/>
      <c r="H3" s="83"/>
      <c r="I3" s="83"/>
    </row>
    <row r="4" spans="1:17" s="12" customFormat="1" ht="20.25">
      <c r="A4" s="112" t="s">
        <v>27</v>
      </c>
      <c r="B4" s="113"/>
      <c r="C4" s="112"/>
      <c r="D4" s="112"/>
      <c r="E4" s="112"/>
      <c r="F4" s="112"/>
      <c r="G4" s="112"/>
      <c r="H4" s="112"/>
      <c r="I4" s="112"/>
    </row>
    <row r="5" spans="1:17" s="12" customFormat="1" ht="16.5">
      <c r="A5" s="114" t="s">
        <v>87</v>
      </c>
      <c r="B5" s="115"/>
      <c r="C5" s="114"/>
      <c r="D5" s="114"/>
      <c r="E5" s="114"/>
      <c r="F5" s="114"/>
      <c r="G5" s="114"/>
      <c r="H5" s="114"/>
      <c r="I5" s="114"/>
    </row>
    <row r="6" spans="1:17" s="12" customFormat="1" ht="16.5">
      <c r="A6" s="116"/>
      <c r="B6" s="117"/>
      <c r="C6" s="116"/>
      <c r="D6" s="116"/>
      <c r="E6" s="116"/>
      <c r="F6" s="116"/>
      <c r="G6" s="116"/>
      <c r="H6" s="118"/>
      <c r="I6" s="118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6">
        <v>2</v>
      </c>
      <c r="B8" s="89" t="s">
        <v>88</v>
      </c>
      <c r="C8" s="101" t="s">
        <v>49</v>
      </c>
      <c r="D8" s="39" t="s">
        <v>11</v>
      </c>
      <c r="E8" s="40" t="s">
        <v>12</v>
      </c>
      <c r="F8" s="41">
        <v>130000</v>
      </c>
      <c r="G8" s="10">
        <v>13</v>
      </c>
      <c r="H8" s="11">
        <f>G8*F8</f>
        <v>1690000</v>
      </c>
      <c r="I8" s="104"/>
      <c r="J8" s="26"/>
      <c r="K8" s="26" t="s">
        <v>58</v>
      </c>
      <c r="L8" s="27">
        <f t="shared" ref="L8:L18" si="0">P8*Q8</f>
        <v>12636000</v>
      </c>
      <c r="M8" s="28">
        <f>G8+G25+G50+G66+G78</f>
        <v>57.7</v>
      </c>
      <c r="O8" s="12">
        <f>G92+G109+G120</f>
        <v>39.5</v>
      </c>
      <c r="P8" s="78">
        <f t="shared" ref="P8:P16" si="1">O8+M8</f>
        <v>97.2</v>
      </c>
      <c r="Q8" s="12">
        <v>130000</v>
      </c>
    </row>
    <row r="9" spans="1:17" s="12" customFormat="1" ht="23.25" customHeight="1">
      <c r="A9" s="87"/>
      <c r="B9" s="90"/>
      <c r="C9" s="102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5"/>
      <c r="J9" s="26"/>
      <c r="K9" s="26" t="s">
        <v>25</v>
      </c>
      <c r="L9" s="77">
        <f t="shared" si="0"/>
        <v>2062500</v>
      </c>
      <c r="M9" s="29">
        <f>G9+G37+G64</f>
        <v>40.5</v>
      </c>
      <c r="O9" s="12">
        <f>G94+G107+G121</f>
        <v>42</v>
      </c>
      <c r="P9" s="78">
        <f t="shared" si="1"/>
        <v>82.5</v>
      </c>
      <c r="Q9" s="12">
        <v>25000</v>
      </c>
    </row>
    <row r="10" spans="1:17" s="12" customFormat="1" ht="23.25" customHeight="1">
      <c r="A10" s="87"/>
      <c r="B10" s="90"/>
      <c r="C10" s="102"/>
      <c r="D10" s="39" t="s">
        <v>36</v>
      </c>
      <c r="E10" s="40" t="s">
        <v>12</v>
      </c>
      <c r="F10" s="41">
        <v>150000</v>
      </c>
      <c r="G10" s="10">
        <v>8</v>
      </c>
      <c r="H10" s="11">
        <f t="shared" si="2"/>
        <v>1200000</v>
      </c>
      <c r="I10" s="105"/>
      <c r="J10" s="26"/>
      <c r="K10" s="26" t="s">
        <v>56</v>
      </c>
      <c r="L10" s="77">
        <f t="shared" si="0"/>
        <v>2400000</v>
      </c>
      <c r="M10" s="29">
        <f>G10</f>
        <v>8</v>
      </c>
      <c r="O10" s="12">
        <f>G122</f>
        <v>8</v>
      </c>
      <c r="P10" s="68">
        <f t="shared" si="1"/>
        <v>16</v>
      </c>
      <c r="Q10" s="12">
        <v>150000</v>
      </c>
    </row>
    <row r="11" spans="1:17" s="12" customFormat="1" ht="23.25" customHeight="1">
      <c r="A11" s="87"/>
      <c r="B11" s="90"/>
      <c r="C11" s="102"/>
      <c r="D11" s="39" t="s">
        <v>14</v>
      </c>
      <c r="E11" s="40" t="s">
        <v>12</v>
      </c>
      <c r="F11" s="41">
        <v>15000</v>
      </c>
      <c r="G11" s="10">
        <v>13.5</v>
      </c>
      <c r="H11" s="11">
        <f t="shared" si="2"/>
        <v>202500</v>
      </c>
      <c r="I11" s="105"/>
      <c r="J11" s="26"/>
      <c r="K11" s="26" t="s">
        <v>57</v>
      </c>
      <c r="L11" s="77">
        <f t="shared" si="0"/>
        <v>4227500</v>
      </c>
      <c r="M11" s="30">
        <f>G22+G63</f>
        <v>28.5</v>
      </c>
      <c r="O11" s="12">
        <f>G106</f>
        <v>16</v>
      </c>
      <c r="P11" s="68">
        <f t="shared" si="1"/>
        <v>44.5</v>
      </c>
      <c r="Q11" s="12">
        <v>95000</v>
      </c>
    </row>
    <row r="12" spans="1:17" s="12" customFormat="1" ht="23.25" customHeight="1">
      <c r="A12" s="87"/>
      <c r="B12" s="90"/>
      <c r="C12" s="102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si="2"/>
        <v>34000</v>
      </c>
      <c r="I12" s="105"/>
      <c r="J12" s="26"/>
      <c r="K12" s="26" t="s">
        <v>59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7">
        <f t="shared" si="1"/>
        <v>6</v>
      </c>
      <c r="Q12" s="12">
        <v>17000</v>
      </c>
    </row>
    <row r="13" spans="1:17" s="12" customFormat="1" ht="23.25" customHeight="1">
      <c r="A13" s="87"/>
      <c r="B13" s="90"/>
      <c r="C13" s="102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5"/>
      <c r="J13" s="26"/>
      <c r="K13" s="26" t="s">
        <v>60</v>
      </c>
      <c r="L13" s="79">
        <f t="shared" si="0"/>
        <v>18000.000000000004</v>
      </c>
      <c r="M13" s="34">
        <f>G47</f>
        <v>0.4</v>
      </c>
      <c r="O13" s="12">
        <f>G144</f>
        <v>0.2</v>
      </c>
      <c r="P13" s="69">
        <f t="shared" si="1"/>
        <v>0.60000000000000009</v>
      </c>
      <c r="Q13" s="12">
        <v>30000</v>
      </c>
    </row>
    <row r="14" spans="1:17" s="12" customFormat="1" ht="23.25" customHeight="1">
      <c r="A14" s="87"/>
      <c r="B14" s="90"/>
      <c r="C14" s="102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5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9">
        <f t="shared" si="1"/>
        <v>3</v>
      </c>
      <c r="Q14" s="12">
        <v>55000</v>
      </c>
    </row>
    <row r="15" spans="1:17" s="12" customFormat="1" ht="23.25" customHeight="1">
      <c r="A15" s="87"/>
      <c r="B15" s="90"/>
      <c r="C15" s="102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5"/>
      <c r="J15" s="26"/>
      <c r="K15" s="26" t="s">
        <v>61</v>
      </c>
      <c r="L15" s="27">
        <f t="shared" si="0"/>
        <v>4248000</v>
      </c>
      <c r="M15" s="28">
        <f>G23+G51+G79</f>
        <v>538</v>
      </c>
      <c r="O15" s="12">
        <f>G93+G135</f>
        <v>406</v>
      </c>
      <c r="P15" s="67">
        <f t="shared" si="1"/>
        <v>944</v>
      </c>
      <c r="Q15" s="12">
        <v>4500</v>
      </c>
    </row>
    <row r="16" spans="1:17" s="12" customFormat="1" ht="23.25" customHeight="1">
      <c r="A16" s="87"/>
      <c r="B16" s="90"/>
      <c r="C16" s="102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2"/>
        <v>24000</v>
      </c>
      <c r="I16" s="105"/>
      <c r="J16" s="26"/>
      <c r="K16" s="26" t="s">
        <v>26</v>
      </c>
      <c r="L16" s="79">
        <f t="shared" si="0"/>
        <v>170000</v>
      </c>
      <c r="M16" s="28">
        <f>G17+G32+G44+G59+G73+G86</f>
        <v>3</v>
      </c>
      <c r="O16" s="12">
        <f>G100+G116+G129+G141</f>
        <v>2</v>
      </c>
      <c r="P16" s="67">
        <f t="shared" si="1"/>
        <v>5</v>
      </c>
      <c r="Q16" s="12">
        <v>34000</v>
      </c>
    </row>
    <row r="17" spans="1:17" s="12" customFormat="1" ht="23.25" customHeight="1">
      <c r="A17" s="87"/>
      <c r="B17" s="90"/>
      <c r="C17" s="102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5"/>
      <c r="J17" s="26"/>
      <c r="K17" s="26" t="s">
        <v>55</v>
      </c>
      <c r="L17" s="27">
        <f t="shared" si="0"/>
        <v>2400000</v>
      </c>
      <c r="M17" s="28">
        <f>'tuần 1.01'!G52+'tuần 1.01'!G81</f>
        <v>16</v>
      </c>
      <c r="P17" s="67">
        <f>M17</f>
        <v>16</v>
      </c>
      <c r="Q17" s="12">
        <v>150000</v>
      </c>
    </row>
    <row r="18" spans="1:17" s="12" customFormat="1" ht="23.25" customHeight="1">
      <c r="A18" s="87"/>
      <c r="B18" s="90"/>
      <c r="C18" s="102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5"/>
      <c r="J18" s="26"/>
      <c r="K18" s="26" t="s">
        <v>62</v>
      </c>
      <c r="L18" s="26">
        <f t="shared" si="0"/>
        <v>5467500</v>
      </c>
      <c r="M18" s="70">
        <f>G36</f>
        <v>20.5</v>
      </c>
      <c r="N18" s="30"/>
      <c r="O18" s="12">
        <f>G134</f>
        <v>20</v>
      </c>
      <c r="P18" s="12">
        <f>O18+M18</f>
        <v>40.5</v>
      </c>
      <c r="Q18" s="12">
        <v>135000</v>
      </c>
    </row>
    <row r="19" spans="1:17" s="12" customFormat="1" ht="23.25" customHeight="1">
      <c r="A19" s="87"/>
      <c r="B19" s="90"/>
      <c r="C19" s="102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5"/>
      <c r="J19" s="26"/>
      <c r="K19" s="26"/>
      <c r="L19" s="27">
        <f>SUM(L8:L18)</f>
        <v>33896500</v>
      </c>
      <c r="M19" s="28"/>
    </row>
    <row r="20" spans="1:17" s="12" customFormat="1" ht="23.25" customHeight="1">
      <c r="A20" s="87"/>
      <c r="B20" s="90"/>
      <c r="C20" s="102"/>
      <c r="D20" s="43" t="s">
        <v>33</v>
      </c>
      <c r="E20" s="40" t="s">
        <v>12</v>
      </c>
      <c r="F20" s="41">
        <v>36400</v>
      </c>
      <c r="G20" s="10">
        <v>12</v>
      </c>
      <c r="H20" s="11">
        <f t="shared" si="2"/>
        <v>436800</v>
      </c>
      <c r="I20" s="105"/>
      <c r="J20" s="26"/>
      <c r="K20" s="26"/>
      <c r="L20" s="27"/>
      <c r="M20" s="28"/>
    </row>
    <row r="21" spans="1:17" s="12" customFormat="1" ht="23.25" customHeight="1">
      <c r="A21" s="87"/>
      <c r="B21" s="90"/>
      <c r="C21" s="103"/>
      <c r="D21" s="43"/>
      <c r="E21" s="40"/>
      <c r="F21" s="41"/>
      <c r="G21" s="42"/>
      <c r="H21" s="71">
        <f>SUM(H8:H20)</f>
        <v>4113300</v>
      </c>
      <c r="I21" s="105"/>
      <c r="J21" s="26"/>
      <c r="K21" s="26"/>
      <c r="L21" s="27"/>
      <c r="M21" s="28"/>
    </row>
    <row r="22" spans="1:17" s="12" customFormat="1" ht="23.25" customHeight="1">
      <c r="A22" s="87"/>
      <c r="B22" s="90"/>
      <c r="C22" s="96" t="s">
        <v>65</v>
      </c>
      <c r="D22" s="60" t="s">
        <v>16</v>
      </c>
      <c r="E22" s="48" t="s">
        <v>12</v>
      </c>
      <c r="F22" s="61">
        <v>95000</v>
      </c>
      <c r="G22" s="10">
        <v>13.5</v>
      </c>
      <c r="H22" s="11">
        <f>G22*F22</f>
        <v>1282500</v>
      </c>
      <c r="I22" s="105"/>
      <c r="J22" s="26"/>
      <c r="K22" s="26"/>
      <c r="L22" s="27"/>
      <c r="M22" s="29"/>
    </row>
    <row r="23" spans="1:17" s="12" customFormat="1" ht="23.25" customHeight="1">
      <c r="A23" s="87"/>
      <c r="B23" s="90"/>
      <c r="C23" s="97"/>
      <c r="D23" s="60" t="s">
        <v>17</v>
      </c>
      <c r="E23" s="48" t="s">
        <v>18</v>
      </c>
      <c r="F23" s="61">
        <v>4500</v>
      </c>
      <c r="G23" s="10">
        <v>203</v>
      </c>
      <c r="H23" s="11">
        <f t="shared" ref="H23:H34" si="3">G23*F23</f>
        <v>913500</v>
      </c>
      <c r="I23" s="105"/>
      <c r="J23" s="26"/>
      <c r="K23" s="26"/>
      <c r="L23" s="27"/>
      <c r="M23" s="29"/>
    </row>
    <row r="24" spans="1:17" s="12" customFormat="1" ht="23.25" customHeight="1">
      <c r="A24" s="87"/>
      <c r="B24" s="90"/>
      <c r="C24" s="97"/>
      <c r="D24" s="60" t="s">
        <v>19</v>
      </c>
      <c r="E24" s="48" t="s">
        <v>12</v>
      </c>
      <c r="F24" s="61">
        <v>15000</v>
      </c>
      <c r="G24" s="10">
        <v>14</v>
      </c>
      <c r="H24" s="11">
        <f t="shared" si="3"/>
        <v>210000</v>
      </c>
      <c r="I24" s="105"/>
      <c r="J24" s="26"/>
      <c r="K24" s="26"/>
      <c r="L24" s="27"/>
      <c r="M24" s="28"/>
    </row>
    <row r="25" spans="1:17" s="12" customFormat="1" ht="23.25" customHeight="1">
      <c r="A25" s="87"/>
      <c r="B25" s="90"/>
      <c r="C25" s="97"/>
      <c r="D25" s="60" t="s">
        <v>11</v>
      </c>
      <c r="E25" s="48" t="s">
        <v>12</v>
      </c>
      <c r="F25" s="61">
        <v>130000</v>
      </c>
      <c r="G25" s="10">
        <v>9</v>
      </c>
      <c r="H25" s="11">
        <f t="shared" si="3"/>
        <v>1170000</v>
      </c>
      <c r="I25" s="105"/>
      <c r="J25" s="26"/>
      <c r="K25" s="26"/>
      <c r="L25" s="27"/>
      <c r="M25" s="28"/>
    </row>
    <row r="26" spans="1:17" s="12" customFormat="1" ht="23.25" customHeight="1">
      <c r="A26" s="87"/>
      <c r="B26" s="90"/>
      <c r="C26" s="97"/>
      <c r="D26" s="60" t="s">
        <v>63</v>
      </c>
      <c r="E26" s="48" t="s">
        <v>12</v>
      </c>
      <c r="F26" s="61">
        <v>22000</v>
      </c>
      <c r="G26" s="10">
        <v>12</v>
      </c>
      <c r="H26" s="11">
        <f t="shared" si="3"/>
        <v>264000</v>
      </c>
      <c r="I26" s="105"/>
      <c r="J26" s="26"/>
      <c r="K26" s="26"/>
      <c r="L26" s="27"/>
      <c r="M26" s="28"/>
    </row>
    <row r="27" spans="1:17" s="12" customFormat="1" ht="23.25" customHeight="1">
      <c r="A27" s="87"/>
      <c r="B27" s="90"/>
      <c r="C27" s="97"/>
      <c r="D27" s="62" t="s">
        <v>15</v>
      </c>
      <c r="E27" s="48" t="s">
        <v>12</v>
      </c>
      <c r="F27" s="61">
        <v>17000</v>
      </c>
      <c r="G27" s="10"/>
      <c r="H27" s="11">
        <f t="shared" si="3"/>
        <v>0</v>
      </c>
      <c r="I27" s="105"/>
      <c r="J27" s="26"/>
      <c r="K27" s="26"/>
      <c r="L27" s="27"/>
      <c r="M27" s="28"/>
    </row>
    <row r="28" spans="1:17" s="12" customFormat="1" ht="23.25" customHeight="1">
      <c r="A28" s="87"/>
      <c r="B28" s="90"/>
      <c r="C28" s="97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3"/>
        <v>40000</v>
      </c>
      <c r="I28" s="105"/>
      <c r="J28" s="26"/>
      <c r="K28" s="26"/>
      <c r="L28" s="27"/>
      <c r="M28" s="28"/>
    </row>
    <row r="29" spans="1:17" s="12" customFormat="1" ht="23.25" customHeight="1">
      <c r="A29" s="87"/>
      <c r="B29" s="90"/>
      <c r="C29" s="97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3"/>
        <v>2500</v>
      </c>
      <c r="I29" s="105"/>
      <c r="J29" s="26"/>
      <c r="K29" s="26"/>
      <c r="L29" s="27"/>
      <c r="M29" s="28"/>
    </row>
    <row r="30" spans="1:17" s="12" customFormat="1" ht="23.25" customHeight="1">
      <c r="A30" s="87"/>
      <c r="B30" s="90"/>
      <c r="C30" s="97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3"/>
        <v>90000</v>
      </c>
      <c r="I30" s="105"/>
      <c r="J30" s="26"/>
      <c r="K30" s="26"/>
      <c r="L30" s="27"/>
      <c r="M30" s="28"/>
    </row>
    <row r="31" spans="1:17" s="12" customFormat="1" ht="23.25" customHeight="1">
      <c r="A31" s="87"/>
      <c r="B31" s="90"/>
      <c r="C31" s="97"/>
      <c r="D31" s="62" t="s">
        <v>31</v>
      </c>
      <c r="E31" s="48" t="s">
        <v>12</v>
      </c>
      <c r="F31" s="61">
        <v>60000</v>
      </c>
      <c r="G31" s="10">
        <v>0.4</v>
      </c>
      <c r="H31" s="11">
        <f t="shared" si="3"/>
        <v>24000</v>
      </c>
      <c r="I31" s="105"/>
      <c r="J31" s="26"/>
      <c r="K31" s="26"/>
      <c r="L31" s="27"/>
      <c r="M31" s="28"/>
    </row>
    <row r="32" spans="1:17" s="12" customFormat="1" ht="23.25" customHeight="1">
      <c r="A32" s="87"/>
      <c r="B32" s="90"/>
      <c r="C32" s="97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3"/>
        <v>17000</v>
      </c>
      <c r="I32" s="105"/>
      <c r="J32" s="26"/>
      <c r="K32" s="26"/>
      <c r="L32" s="27"/>
      <c r="M32" s="28"/>
    </row>
    <row r="33" spans="1:13" s="12" customFormat="1" ht="23.25" customHeight="1">
      <c r="A33" s="87"/>
      <c r="B33" s="90"/>
      <c r="C33" s="97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3"/>
        <v>16500</v>
      </c>
      <c r="I33" s="105"/>
      <c r="J33" s="26"/>
      <c r="K33" s="26"/>
      <c r="L33" s="27"/>
      <c r="M33" s="28"/>
    </row>
    <row r="34" spans="1:13" s="12" customFormat="1" ht="23.25" customHeight="1">
      <c r="A34" s="87"/>
      <c r="B34" s="90"/>
      <c r="C34" s="97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3"/>
        <v>10000</v>
      </c>
      <c r="I34" s="105"/>
      <c r="J34" s="26"/>
      <c r="K34" s="26"/>
      <c r="L34" s="27"/>
      <c r="M34" s="31"/>
    </row>
    <row r="35" spans="1:13" s="12" customFormat="1" ht="44.25" customHeight="1">
      <c r="A35" s="88"/>
      <c r="B35" s="91"/>
      <c r="C35" s="107"/>
      <c r="D35" s="43"/>
      <c r="E35" s="40"/>
      <c r="F35" s="41"/>
      <c r="G35" s="42"/>
      <c r="H35" s="71">
        <f>SUM(H22:H34)</f>
        <v>4040000</v>
      </c>
      <c r="I35" s="106"/>
      <c r="J35" s="26"/>
      <c r="K35" s="26"/>
      <c r="L35" s="27"/>
      <c r="M35" s="31"/>
    </row>
    <row r="36" spans="1:13" s="12" customFormat="1" ht="23.25" customHeight="1">
      <c r="A36" s="84"/>
      <c r="B36" s="89" t="s">
        <v>89</v>
      </c>
      <c r="C36" s="96" t="s">
        <v>66</v>
      </c>
      <c r="D36" s="43" t="s">
        <v>39</v>
      </c>
      <c r="E36" s="48" t="s">
        <v>12</v>
      </c>
      <c r="F36" s="61">
        <v>135000</v>
      </c>
      <c r="G36" s="10">
        <v>20.5</v>
      </c>
      <c r="H36" s="11">
        <f>G36*F36</f>
        <v>2767500</v>
      </c>
      <c r="I36" s="104"/>
      <c r="J36" s="26"/>
      <c r="K36" s="26"/>
      <c r="L36" s="27"/>
      <c r="M36" s="31"/>
    </row>
    <row r="37" spans="1:13" s="12" customFormat="1" ht="23.25" customHeight="1">
      <c r="A37" s="87">
        <v>3</v>
      </c>
      <c r="B37" s="90"/>
      <c r="C37" s="97"/>
      <c r="D37" s="46" t="s">
        <v>13</v>
      </c>
      <c r="E37" s="48" t="str">
        <f>E9</f>
        <v>Kg</v>
      </c>
      <c r="F37" s="61">
        <v>25000</v>
      </c>
      <c r="G37" s="10">
        <v>13</v>
      </c>
      <c r="H37" s="11">
        <f t="shared" ref="H37:H48" si="4">G37*F37</f>
        <v>325000</v>
      </c>
      <c r="I37" s="105"/>
    </row>
    <row r="38" spans="1:13" s="12" customFormat="1" ht="23.25" customHeight="1">
      <c r="A38" s="87"/>
      <c r="B38" s="90"/>
      <c r="C38" s="97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4"/>
        <v>225000</v>
      </c>
      <c r="I38" s="105"/>
    </row>
    <row r="39" spans="1:13" s="14" customFormat="1" ht="23.25" customHeight="1">
      <c r="A39" s="87"/>
      <c r="B39" s="90"/>
      <c r="C39" s="97"/>
      <c r="D39" s="46" t="s">
        <v>15</v>
      </c>
      <c r="E39" s="48" t="str">
        <f>E12</f>
        <v>Kg</v>
      </c>
      <c r="F39" s="61">
        <v>17000</v>
      </c>
      <c r="G39" s="10"/>
      <c r="H39" s="11">
        <f t="shared" si="4"/>
        <v>0</v>
      </c>
      <c r="I39" s="105"/>
      <c r="J39" s="26"/>
      <c r="K39" s="26"/>
      <c r="L39" s="27"/>
      <c r="M39" s="32"/>
    </row>
    <row r="40" spans="1:13" s="14" customFormat="1" ht="23.25" customHeight="1">
      <c r="A40" s="87"/>
      <c r="B40" s="90"/>
      <c r="C40" s="97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4"/>
        <v>40000</v>
      </c>
      <c r="I40" s="105"/>
      <c r="J40" s="26"/>
      <c r="K40" s="26"/>
      <c r="L40" s="27"/>
      <c r="M40" s="32"/>
    </row>
    <row r="41" spans="1:13" s="14" customFormat="1" ht="23.25" customHeight="1">
      <c r="A41" s="87"/>
      <c r="B41" s="90"/>
      <c r="C41" s="97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4"/>
        <v>2500</v>
      </c>
      <c r="I41" s="105"/>
      <c r="J41" s="26"/>
      <c r="K41" s="26"/>
      <c r="L41" s="27"/>
      <c r="M41" s="32"/>
    </row>
    <row r="42" spans="1:13" s="14" customFormat="1" ht="23.25" customHeight="1">
      <c r="A42" s="87"/>
      <c r="B42" s="90"/>
      <c r="C42" s="97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4"/>
        <v>90000</v>
      </c>
      <c r="I42" s="105"/>
      <c r="J42" s="26"/>
      <c r="K42" s="26"/>
      <c r="L42" s="27"/>
      <c r="M42" s="32"/>
    </row>
    <row r="43" spans="1:13" s="14" customFormat="1" ht="23.25" customHeight="1">
      <c r="A43" s="87"/>
      <c r="B43" s="90"/>
      <c r="C43" s="97"/>
      <c r="D43" s="43" t="s">
        <v>31</v>
      </c>
      <c r="E43" s="48" t="s">
        <v>12</v>
      </c>
      <c r="F43" s="61">
        <v>60000</v>
      </c>
      <c r="G43" s="10">
        <v>0.4</v>
      </c>
      <c r="H43" s="11">
        <f t="shared" si="4"/>
        <v>24000</v>
      </c>
      <c r="I43" s="105"/>
      <c r="J43" s="26"/>
      <c r="K43" s="26"/>
      <c r="L43" s="27"/>
      <c r="M43" s="32"/>
    </row>
    <row r="44" spans="1:13" s="14" customFormat="1" ht="23.25" customHeight="1">
      <c r="A44" s="87"/>
      <c r="B44" s="90"/>
      <c r="C44" s="97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4"/>
        <v>17000</v>
      </c>
      <c r="I44" s="105"/>
      <c r="J44" s="26"/>
      <c r="K44" s="26"/>
      <c r="L44" s="27"/>
      <c r="M44" s="32"/>
    </row>
    <row r="45" spans="1:13" s="14" customFormat="1" ht="23.25" customHeight="1">
      <c r="A45" s="87"/>
      <c r="B45" s="90"/>
      <c r="C45" s="97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4"/>
        <v>16500</v>
      </c>
      <c r="I45" s="105"/>
      <c r="J45" s="26"/>
      <c r="K45" s="26"/>
      <c r="L45" s="27"/>
      <c r="M45" s="32"/>
    </row>
    <row r="46" spans="1:13" s="14" customFormat="1" ht="23.25" customHeight="1">
      <c r="A46" s="87"/>
      <c r="B46" s="90"/>
      <c r="C46" s="97"/>
      <c r="D46" s="43" t="s">
        <v>35</v>
      </c>
      <c r="E46" s="48" t="s">
        <v>12</v>
      </c>
      <c r="F46" s="61">
        <v>50000</v>
      </c>
      <c r="G46" s="10">
        <v>0.2</v>
      </c>
      <c r="H46" s="11">
        <f t="shared" si="4"/>
        <v>10000</v>
      </c>
      <c r="I46" s="105"/>
      <c r="J46" s="26"/>
      <c r="K46" s="26"/>
      <c r="L46" s="27"/>
      <c r="M46" s="32"/>
    </row>
    <row r="47" spans="1:13" s="14" customFormat="1" ht="23.25" customHeight="1">
      <c r="A47" s="87"/>
      <c r="B47" s="90"/>
      <c r="C47" s="97"/>
      <c r="D47" s="43" t="s">
        <v>41</v>
      </c>
      <c r="E47" s="48" t="s">
        <v>12</v>
      </c>
      <c r="F47" s="61">
        <v>30000</v>
      </c>
      <c r="G47" s="10">
        <v>0.4</v>
      </c>
      <c r="H47" s="11">
        <f t="shared" si="4"/>
        <v>12000</v>
      </c>
      <c r="I47" s="105"/>
      <c r="J47" s="26"/>
      <c r="K47" s="26"/>
      <c r="L47" s="27"/>
      <c r="M47" s="32"/>
    </row>
    <row r="48" spans="1:13" s="14" customFormat="1" ht="23.25" customHeight="1">
      <c r="A48" s="87"/>
      <c r="B48" s="90"/>
      <c r="C48" s="97"/>
      <c r="D48" s="43" t="s">
        <v>33</v>
      </c>
      <c r="E48" s="48" t="s">
        <v>12</v>
      </c>
      <c r="F48" s="41">
        <v>36400</v>
      </c>
      <c r="G48" s="10">
        <v>12</v>
      </c>
      <c r="H48" s="11">
        <f t="shared" si="4"/>
        <v>436800</v>
      </c>
      <c r="I48" s="105"/>
      <c r="J48" s="26"/>
      <c r="K48" s="26"/>
      <c r="L48" s="27"/>
      <c r="M48" s="32"/>
    </row>
    <row r="49" spans="1:13" s="14" customFormat="1" ht="27" customHeight="1">
      <c r="A49" s="87"/>
      <c r="B49" s="90"/>
      <c r="C49" s="107"/>
      <c r="D49" s="43"/>
      <c r="E49" s="40"/>
      <c r="F49" s="41"/>
      <c r="G49" s="42"/>
      <c r="H49" s="71">
        <f>SUM(H36:H48)</f>
        <v>3966300</v>
      </c>
      <c r="I49" s="105"/>
      <c r="J49" s="26"/>
      <c r="K49" s="26"/>
      <c r="L49" s="27"/>
      <c r="M49" s="32"/>
    </row>
    <row r="50" spans="1:13" s="14" customFormat="1" ht="23.25" customHeight="1">
      <c r="A50" s="87"/>
      <c r="B50" s="90"/>
      <c r="C50" s="98" t="s">
        <v>54</v>
      </c>
      <c r="D50" s="39" t="s">
        <v>11</v>
      </c>
      <c r="E50" s="40" t="s">
        <v>12</v>
      </c>
      <c r="F50" s="41">
        <v>130000</v>
      </c>
      <c r="G50" s="10">
        <v>13</v>
      </c>
      <c r="H50" s="11">
        <f>G50*F50</f>
        <v>1690000</v>
      </c>
      <c r="I50" s="105"/>
      <c r="J50" s="33"/>
      <c r="K50" s="26"/>
      <c r="L50" s="27"/>
      <c r="M50" s="34"/>
    </row>
    <row r="51" spans="1:13" s="12" customFormat="1" ht="23.25" customHeight="1">
      <c r="A51" s="87"/>
      <c r="B51" s="90"/>
      <c r="C51" s="99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5"/>
      <c r="J51" s="26"/>
      <c r="K51" s="26"/>
      <c r="L51" s="27"/>
      <c r="M51" s="32"/>
    </row>
    <row r="52" spans="1:13" s="12" customFormat="1" ht="23.25" customHeight="1">
      <c r="A52" s="87"/>
      <c r="B52" s="90"/>
      <c r="C52" s="99"/>
      <c r="D52" s="39" t="s">
        <v>40</v>
      </c>
      <c r="E52" s="40" t="s">
        <v>12</v>
      </c>
      <c r="F52" s="41">
        <v>150000</v>
      </c>
      <c r="G52" s="10">
        <v>8</v>
      </c>
      <c r="H52" s="11">
        <f t="shared" si="5"/>
        <v>1200000</v>
      </c>
      <c r="I52" s="105"/>
      <c r="J52" s="26"/>
      <c r="K52" s="26"/>
      <c r="L52" s="27"/>
      <c r="M52" s="32"/>
    </row>
    <row r="53" spans="1:13" s="12" customFormat="1" ht="23.25" customHeight="1">
      <c r="A53" s="87"/>
      <c r="B53" s="90"/>
      <c r="C53" s="99"/>
      <c r="D53" s="39" t="s">
        <v>42</v>
      </c>
      <c r="E53" s="40" t="s">
        <v>12</v>
      </c>
      <c r="F53" s="41">
        <v>15000</v>
      </c>
      <c r="G53" s="10">
        <v>12.5</v>
      </c>
      <c r="H53" s="11">
        <f t="shared" si="5"/>
        <v>187500</v>
      </c>
      <c r="I53" s="105"/>
      <c r="J53" s="26"/>
      <c r="K53" s="26"/>
      <c r="L53" s="27"/>
      <c r="M53" s="32"/>
    </row>
    <row r="54" spans="1:13" s="12" customFormat="1" ht="23.25" customHeight="1">
      <c r="A54" s="87"/>
      <c r="B54" s="90"/>
      <c r="C54" s="99"/>
      <c r="D54" s="43" t="s">
        <v>15</v>
      </c>
      <c r="E54" s="40" t="s">
        <v>12</v>
      </c>
      <c r="F54" s="41">
        <v>17000</v>
      </c>
      <c r="G54" s="10"/>
      <c r="H54" s="11"/>
      <c r="I54" s="105"/>
      <c r="J54" s="26"/>
      <c r="K54" s="26"/>
      <c r="L54" s="27"/>
      <c r="M54" s="32"/>
    </row>
    <row r="55" spans="1:13" s="12" customFormat="1" ht="17.25" customHeight="1">
      <c r="A55" s="87"/>
      <c r="B55" s="90"/>
      <c r="C55" s="99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5"/>
      <c r="J55" s="26"/>
      <c r="K55" s="26"/>
      <c r="L55" s="27"/>
      <c r="M55" s="32"/>
    </row>
    <row r="56" spans="1:13" s="12" customFormat="1" ht="23.25" customHeight="1">
      <c r="A56" s="87"/>
      <c r="B56" s="90"/>
      <c r="C56" s="99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5"/>
      <c r="J56" s="26"/>
      <c r="K56" s="26"/>
      <c r="L56" s="27"/>
      <c r="M56" s="32"/>
    </row>
    <row r="57" spans="1:13" s="12" customFormat="1" ht="23.25" customHeight="1">
      <c r="A57" s="87"/>
      <c r="B57" s="90"/>
      <c r="C57" s="99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5"/>
      <c r="J57" s="26"/>
      <c r="K57" s="26"/>
      <c r="L57" s="27"/>
      <c r="M57" s="32"/>
    </row>
    <row r="58" spans="1:13" s="12" customFormat="1" ht="23.25" customHeight="1">
      <c r="A58" s="87"/>
      <c r="B58" s="90"/>
      <c r="C58" s="99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5"/>
        <v>24000</v>
      </c>
      <c r="I58" s="105"/>
      <c r="J58" s="26"/>
      <c r="K58" s="26"/>
      <c r="L58" s="27"/>
      <c r="M58" s="32"/>
    </row>
    <row r="59" spans="1:13" s="12" customFormat="1" ht="23.25" customHeight="1">
      <c r="A59" s="87"/>
      <c r="B59" s="90"/>
      <c r="C59" s="99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5"/>
      <c r="J59" s="26"/>
      <c r="K59" s="26"/>
      <c r="L59" s="27"/>
      <c r="M59" s="32"/>
    </row>
    <row r="60" spans="1:13" s="12" customFormat="1" ht="23.25" customHeight="1">
      <c r="A60" s="87"/>
      <c r="B60" s="90"/>
      <c r="C60" s="99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5"/>
      <c r="J60" s="26"/>
      <c r="K60" s="26"/>
      <c r="L60" s="27"/>
      <c r="M60" s="32"/>
    </row>
    <row r="61" spans="1:13" s="12" customFormat="1" ht="23.25" customHeight="1">
      <c r="A61" s="87"/>
      <c r="B61" s="90"/>
      <c r="C61" s="99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5"/>
      <c r="J61" s="26"/>
      <c r="K61" s="26"/>
      <c r="L61" s="27"/>
      <c r="M61" s="32"/>
    </row>
    <row r="62" spans="1:13" s="12" customFormat="1" ht="23.25" customHeight="1">
      <c r="A62" s="88"/>
      <c r="B62" s="91"/>
      <c r="C62" s="100"/>
      <c r="D62" s="46"/>
      <c r="E62" s="40"/>
      <c r="F62" s="41"/>
      <c r="G62" s="10"/>
      <c r="H62" s="71">
        <f>SUM(H50:H61)</f>
        <v>4040000</v>
      </c>
      <c r="I62" s="106"/>
      <c r="J62" s="25"/>
      <c r="K62" s="25"/>
      <c r="L62" s="25"/>
      <c r="M62" s="25"/>
    </row>
    <row r="63" spans="1:13" s="12" customFormat="1" ht="23.25" customHeight="1">
      <c r="A63" s="86">
        <v>4</v>
      </c>
      <c r="B63" s="89" t="s">
        <v>90</v>
      </c>
      <c r="C63" s="96" t="s">
        <v>53</v>
      </c>
      <c r="D63" s="60" t="s">
        <v>16</v>
      </c>
      <c r="E63" s="48" t="s">
        <v>12</v>
      </c>
      <c r="F63" s="61">
        <v>95000</v>
      </c>
      <c r="G63" s="10">
        <v>15</v>
      </c>
      <c r="H63" s="11">
        <f>G63*F63</f>
        <v>1425000</v>
      </c>
      <c r="I63" s="95"/>
      <c r="J63" s="25"/>
      <c r="K63" s="25"/>
      <c r="L63" s="25"/>
      <c r="M63" s="25"/>
    </row>
    <row r="64" spans="1:13" s="12" customFormat="1" ht="23.25" customHeight="1">
      <c r="A64" s="87"/>
      <c r="B64" s="90"/>
      <c r="C64" s="97"/>
      <c r="D64" s="60" t="s">
        <v>13</v>
      </c>
      <c r="E64" s="48" t="s">
        <v>12</v>
      </c>
      <c r="F64" s="61">
        <v>25000</v>
      </c>
      <c r="G64" s="10">
        <v>13.5</v>
      </c>
      <c r="H64" s="11">
        <f t="shared" ref="H64:H76" si="6">G64*F64</f>
        <v>337500</v>
      </c>
      <c r="I64" s="95"/>
    </row>
    <row r="65" spans="1:9" s="12" customFormat="1" ht="23.25" customHeight="1">
      <c r="A65" s="87"/>
      <c r="B65" s="90"/>
      <c r="C65" s="97"/>
      <c r="D65" s="60" t="s">
        <v>37</v>
      </c>
      <c r="E65" s="48" t="s">
        <v>12</v>
      </c>
      <c r="F65" s="61">
        <v>15000</v>
      </c>
      <c r="G65" s="10">
        <v>12</v>
      </c>
      <c r="H65" s="11">
        <f t="shared" si="6"/>
        <v>180000</v>
      </c>
      <c r="I65" s="95"/>
    </row>
    <row r="66" spans="1:9" s="12" customFormat="1" ht="23.25" customHeight="1">
      <c r="A66" s="87"/>
      <c r="B66" s="90"/>
      <c r="C66" s="97"/>
      <c r="D66" s="60" t="s">
        <v>11</v>
      </c>
      <c r="E66" s="48" t="s">
        <v>12</v>
      </c>
      <c r="F66" s="61">
        <v>130000</v>
      </c>
      <c r="G66" s="10">
        <v>9.6999999999999993</v>
      </c>
      <c r="H66" s="11">
        <f t="shared" si="6"/>
        <v>1261000</v>
      </c>
      <c r="I66" s="95"/>
    </row>
    <row r="67" spans="1:9" s="12" customFormat="1" ht="23.25" customHeight="1">
      <c r="A67" s="87"/>
      <c r="B67" s="90"/>
      <c r="C67" s="97"/>
      <c r="D67" s="60" t="s">
        <v>43</v>
      </c>
      <c r="E67" s="48" t="s">
        <v>12</v>
      </c>
      <c r="F67" s="61">
        <v>17000</v>
      </c>
      <c r="G67" s="10">
        <v>9</v>
      </c>
      <c r="H67" s="11">
        <f t="shared" si="6"/>
        <v>153000</v>
      </c>
      <c r="I67" s="95"/>
    </row>
    <row r="68" spans="1:9" s="12" customFormat="1" ht="23.25" customHeight="1">
      <c r="A68" s="87"/>
      <c r="B68" s="90"/>
      <c r="C68" s="97"/>
      <c r="D68" s="62" t="s">
        <v>15</v>
      </c>
      <c r="E68" s="48" t="s">
        <v>12</v>
      </c>
      <c r="F68" s="61">
        <v>17000</v>
      </c>
      <c r="G68" s="10">
        <v>2</v>
      </c>
      <c r="H68" s="11">
        <f t="shared" si="6"/>
        <v>34000</v>
      </c>
      <c r="I68" s="95"/>
    </row>
    <row r="69" spans="1:9" s="12" customFormat="1" ht="23.25" customHeight="1">
      <c r="A69" s="87"/>
      <c r="B69" s="90"/>
      <c r="C69" s="97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6"/>
        <v>40000</v>
      </c>
      <c r="I69" s="95"/>
    </row>
    <row r="70" spans="1:9" s="12" customFormat="1" ht="23.25" customHeight="1">
      <c r="A70" s="87"/>
      <c r="B70" s="90"/>
      <c r="C70" s="97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6"/>
        <v>2500</v>
      </c>
      <c r="I70" s="95"/>
    </row>
    <row r="71" spans="1:9" s="12" customFormat="1" ht="23.25" customHeight="1">
      <c r="A71" s="87"/>
      <c r="B71" s="90"/>
      <c r="C71" s="97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6"/>
        <v>90000</v>
      </c>
      <c r="I71" s="95"/>
    </row>
    <row r="72" spans="1:9" s="12" customFormat="1" ht="23.25" customHeight="1">
      <c r="A72" s="87"/>
      <c r="B72" s="90"/>
      <c r="C72" s="97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6"/>
        <v>24000</v>
      </c>
      <c r="I72" s="95"/>
    </row>
    <row r="73" spans="1:9" s="12" customFormat="1" ht="23.25" customHeight="1">
      <c r="A73" s="87"/>
      <c r="B73" s="90"/>
      <c r="C73" s="97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6"/>
        <v>17000</v>
      </c>
      <c r="I73" s="95"/>
    </row>
    <row r="74" spans="1:9" s="12" customFormat="1" ht="23.25" customHeight="1">
      <c r="A74" s="87"/>
      <c r="B74" s="90"/>
      <c r="C74" s="97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6"/>
        <v>16500</v>
      </c>
      <c r="I74" s="95"/>
    </row>
    <row r="75" spans="1:9" s="12" customFormat="1" ht="23.25" customHeight="1">
      <c r="A75" s="87"/>
      <c r="B75" s="90"/>
      <c r="C75" s="97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6"/>
        <v>10000</v>
      </c>
      <c r="I75" s="95"/>
    </row>
    <row r="76" spans="1:9" s="12" customFormat="1" ht="23.25" customHeight="1">
      <c r="A76" s="87"/>
      <c r="B76" s="90"/>
      <c r="C76" s="97"/>
      <c r="D76" s="43" t="s">
        <v>33</v>
      </c>
      <c r="E76" s="40" t="s">
        <v>12</v>
      </c>
      <c r="F76" s="41">
        <v>36400</v>
      </c>
      <c r="G76" s="10">
        <v>12</v>
      </c>
      <c r="H76" s="11">
        <f t="shared" si="6"/>
        <v>436800</v>
      </c>
      <c r="I76" s="95"/>
    </row>
    <row r="77" spans="1:9" s="12" customFormat="1" ht="23.25" customHeight="1">
      <c r="A77" s="87"/>
      <c r="B77" s="90"/>
      <c r="C77" s="107"/>
      <c r="D77" s="43"/>
      <c r="E77" s="40"/>
      <c r="F77" s="41"/>
      <c r="G77" s="10"/>
      <c r="H77" s="71">
        <f>SUM(H63:H76)</f>
        <v>4027300</v>
      </c>
      <c r="I77" s="95"/>
    </row>
    <row r="78" spans="1:9" s="12" customFormat="1" ht="23.25" customHeight="1">
      <c r="A78" s="87"/>
      <c r="B78" s="90"/>
      <c r="C78" s="98" t="s">
        <v>52</v>
      </c>
      <c r="D78" s="43" t="s">
        <v>11</v>
      </c>
      <c r="E78" s="40" t="s">
        <v>12</v>
      </c>
      <c r="F78" s="61">
        <v>130000</v>
      </c>
      <c r="G78" s="10">
        <v>13</v>
      </c>
      <c r="H78" s="11">
        <f>G78*F78</f>
        <v>1690000</v>
      </c>
      <c r="I78" s="95"/>
    </row>
    <row r="79" spans="1:9" s="12" customFormat="1" ht="23.25" customHeight="1">
      <c r="A79" s="87"/>
      <c r="B79" s="90"/>
      <c r="C79" s="99"/>
      <c r="D79" s="46" t="s">
        <v>48</v>
      </c>
      <c r="E79" s="40" t="str">
        <f>E51</f>
        <v>Quả</v>
      </c>
      <c r="F79" s="61">
        <v>4500</v>
      </c>
      <c r="G79" s="10">
        <v>170</v>
      </c>
      <c r="H79" s="11">
        <f t="shared" ref="H79:H90" si="7">G79*F79</f>
        <v>765000</v>
      </c>
      <c r="I79" s="95"/>
    </row>
    <row r="80" spans="1:9" s="12" customFormat="1" ht="23.25" customHeight="1">
      <c r="A80" s="87"/>
      <c r="B80" s="90"/>
      <c r="C80" s="99"/>
      <c r="D80" s="46" t="s">
        <v>44</v>
      </c>
      <c r="E80" s="40" t="s">
        <v>12</v>
      </c>
      <c r="F80" s="61">
        <v>15000</v>
      </c>
      <c r="G80" s="10">
        <v>15</v>
      </c>
      <c r="H80" s="11">
        <f t="shared" si="7"/>
        <v>225000</v>
      </c>
      <c r="I80" s="95"/>
    </row>
    <row r="81" spans="1:12" s="12" customFormat="1" ht="23.25" customHeight="1">
      <c r="A81" s="87"/>
      <c r="B81" s="90"/>
      <c r="C81" s="99"/>
      <c r="D81" s="46" t="s">
        <v>40</v>
      </c>
      <c r="E81" s="40" t="s">
        <v>12</v>
      </c>
      <c r="F81" s="61">
        <v>150000</v>
      </c>
      <c r="G81" s="10">
        <v>8</v>
      </c>
      <c r="H81" s="11">
        <f t="shared" si="7"/>
        <v>1200000</v>
      </c>
      <c r="I81" s="95"/>
    </row>
    <row r="82" spans="1:12" s="12" customFormat="1" ht="23.25" customHeight="1">
      <c r="A82" s="87"/>
      <c r="B82" s="90"/>
      <c r="C82" s="99"/>
      <c r="D82" s="43" t="s">
        <v>28</v>
      </c>
      <c r="E82" s="40" t="s">
        <v>20</v>
      </c>
      <c r="F82" s="61">
        <v>20000</v>
      </c>
      <c r="G82" s="10">
        <v>2</v>
      </c>
      <c r="H82" s="11">
        <f t="shared" si="7"/>
        <v>40000</v>
      </c>
      <c r="I82" s="95"/>
    </row>
    <row r="83" spans="1:12" s="12" customFormat="1" ht="23.25" customHeight="1">
      <c r="A83" s="87"/>
      <c r="B83" s="90"/>
      <c r="C83" s="99"/>
      <c r="D83" s="43" t="s">
        <v>29</v>
      </c>
      <c r="E83" s="40" t="s">
        <v>12</v>
      </c>
      <c r="F83" s="61">
        <v>5000</v>
      </c>
      <c r="G83" s="10">
        <v>0.5</v>
      </c>
      <c r="H83" s="11">
        <f t="shared" si="7"/>
        <v>2500</v>
      </c>
      <c r="I83" s="95"/>
    </row>
    <row r="84" spans="1:12" s="12" customFormat="1" ht="23.25" customHeight="1">
      <c r="A84" s="87"/>
      <c r="B84" s="90"/>
      <c r="C84" s="99"/>
      <c r="D84" s="43" t="s">
        <v>30</v>
      </c>
      <c r="E84" s="40" t="s">
        <v>22</v>
      </c>
      <c r="F84" s="61">
        <v>45000</v>
      </c>
      <c r="G84" s="10">
        <v>1</v>
      </c>
      <c r="H84" s="11">
        <f t="shared" si="7"/>
        <v>45000</v>
      </c>
      <c r="I84" s="95"/>
    </row>
    <row r="85" spans="1:12" s="12" customFormat="1" ht="23.25" customHeight="1">
      <c r="A85" s="87"/>
      <c r="B85" s="90"/>
      <c r="C85" s="99"/>
      <c r="D85" s="43" t="s">
        <v>31</v>
      </c>
      <c r="E85" s="40" t="s">
        <v>12</v>
      </c>
      <c r="F85" s="61">
        <v>60000</v>
      </c>
      <c r="G85" s="10">
        <v>0.4</v>
      </c>
      <c r="H85" s="11">
        <f t="shared" si="7"/>
        <v>24000</v>
      </c>
      <c r="I85" s="95"/>
    </row>
    <row r="86" spans="1:12" s="12" customFormat="1" ht="23.25" customHeight="1">
      <c r="A86" s="87"/>
      <c r="B86" s="90"/>
      <c r="C86" s="99"/>
      <c r="D86" s="43" t="s">
        <v>34</v>
      </c>
      <c r="E86" s="40" t="s">
        <v>20</v>
      </c>
      <c r="F86" s="61">
        <v>34000</v>
      </c>
      <c r="G86" s="10">
        <v>0.5</v>
      </c>
      <c r="H86" s="11">
        <f t="shared" si="7"/>
        <v>17000</v>
      </c>
      <c r="I86" s="95"/>
    </row>
    <row r="87" spans="1:12" s="12" customFormat="1" ht="23.25" customHeight="1">
      <c r="A87" s="87"/>
      <c r="B87" s="90"/>
      <c r="C87" s="99"/>
      <c r="D87" s="43" t="s">
        <v>32</v>
      </c>
      <c r="E87" s="40" t="s">
        <v>12</v>
      </c>
      <c r="F87" s="61">
        <v>55000</v>
      </c>
      <c r="G87" s="10">
        <v>0.3</v>
      </c>
      <c r="H87" s="11">
        <f t="shared" si="7"/>
        <v>16500</v>
      </c>
      <c r="I87" s="95"/>
    </row>
    <row r="88" spans="1:12" s="12" customFormat="1" ht="23.25" customHeight="1">
      <c r="A88" s="87"/>
      <c r="B88" s="90"/>
      <c r="C88" s="99"/>
      <c r="D88" s="43" t="s">
        <v>35</v>
      </c>
      <c r="E88" s="40" t="s">
        <v>12</v>
      </c>
      <c r="F88" s="61">
        <v>50000</v>
      </c>
      <c r="G88" s="10">
        <v>0.2</v>
      </c>
      <c r="H88" s="11">
        <f t="shared" si="7"/>
        <v>10000</v>
      </c>
      <c r="I88" s="95"/>
      <c r="L88" s="12">
        <f>G20+G48+G76+G104+G132</f>
        <v>60</v>
      </c>
    </row>
    <row r="89" spans="1:12" s="12" customFormat="1" ht="23.25" customHeight="1">
      <c r="A89" s="87"/>
      <c r="B89" s="90"/>
      <c r="C89" s="99"/>
      <c r="D89" s="43" t="s">
        <v>41</v>
      </c>
      <c r="E89" s="40" t="s">
        <v>12</v>
      </c>
      <c r="F89" s="61">
        <v>30000</v>
      </c>
      <c r="G89" s="10"/>
      <c r="H89" s="11">
        <f t="shared" si="7"/>
        <v>0</v>
      </c>
      <c r="I89" s="95"/>
    </row>
    <row r="90" spans="1:12" s="12" customFormat="1" ht="23.25" customHeight="1">
      <c r="A90" s="87"/>
      <c r="B90" s="90"/>
      <c r="C90" s="99"/>
      <c r="D90" s="43" t="s">
        <v>69</v>
      </c>
      <c r="E90" s="40" t="s">
        <v>12</v>
      </c>
      <c r="F90" s="61">
        <v>25000</v>
      </c>
      <c r="G90" s="10">
        <v>0.5</v>
      </c>
      <c r="H90" s="11">
        <f t="shared" si="7"/>
        <v>12500</v>
      </c>
      <c r="I90" s="95"/>
    </row>
    <row r="91" spans="1:12" s="12" customFormat="1" ht="23.25" customHeight="1">
      <c r="A91" s="88"/>
      <c r="B91" s="91"/>
      <c r="C91" s="100"/>
      <c r="D91" s="46"/>
      <c r="E91" s="40"/>
      <c r="F91" s="41"/>
      <c r="G91" s="10"/>
      <c r="H91" s="71">
        <f>SUM(H78:H90)</f>
        <v>4047500</v>
      </c>
      <c r="I91" s="95"/>
    </row>
    <row r="92" spans="1:12" s="12" customFormat="1" ht="23.25" customHeight="1">
      <c r="A92" s="86">
        <v>5</v>
      </c>
      <c r="B92" s="89" t="s">
        <v>91</v>
      </c>
      <c r="C92" s="98" t="s">
        <v>67</v>
      </c>
      <c r="D92" s="60" t="s">
        <v>11</v>
      </c>
      <c r="E92" s="48" t="str">
        <f>E50</f>
        <v>Kg</v>
      </c>
      <c r="F92" s="61">
        <v>130000</v>
      </c>
      <c r="G92" s="10">
        <v>15.5</v>
      </c>
      <c r="H92" s="11">
        <f>G92*F92</f>
        <v>2015000</v>
      </c>
      <c r="I92" s="95"/>
    </row>
    <row r="93" spans="1:12" s="12" customFormat="1" ht="23.25" customHeight="1">
      <c r="A93" s="87"/>
      <c r="B93" s="90"/>
      <c r="C93" s="99"/>
      <c r="D93" s="60" t="s">
        <v>45</v>
      </c>
      <c r="E93" s="48" t="str">
        <f>E51</f>
        <v>Quả</v>
      </c>
      <c r="F93" s="61">
        <v>4500</v>
      </c>
      <c r="G93" s="10">
        <v>204</v>
      </c>
      <c r="H93" s="11">
        <f t="shared" ref="H93:H104" si="8">G93*F93</f>
        <v>918000</v>
      </c>
      <c r="I93" s="95"/>
    </row>
    <row r="94" spans="1:12" s="12" customFormat="1" ht="23.25" customHeight="1">
      <c r="A94" s="87"/>
      <c r="B94" s="90"/>
      <c r="C94" s="99"/>
      <c r="D94" s="60" t="s">
        <v>13</v>
      </c>
      <c r="E94" s="48" t="s">
        <v>12</v>
      </c>
      <c r="F94" s="61">
        <v>25000</v>
      </c>
      <c r="G94" s="10">
        <v>14</v>
      </c>
      <c r="H94" s="11">
        <f t="shared" si="8"/>
        <v>350000</v>
      </c>
      <c r="I94" s="95"/>
    </row>
    <row r="95" spans="1:12" s="12" customFormat="1" ht="23.25" customHeight="1">
      <c r="A95" s="87"/>
      <c r="B95" s="90"/>
      <c r="C95" s="99"/>
      <c r="D95" s="60" t="s">
        <v>14</v>
      </c>
      <c r="E95" s="48" t="s">
        <v>12</v>
      </c>
      <c r="F95" s="61">
        <v>15000</v>
      </c>
      <c r="G95" s="10">
        <v>14</v>
      </c>
      <c r="H95" s="11">
        <f t="shared" si="8"/>
        <v>210000</v>
      </c>
      <c r="I95" s="95"/>
    </row>
    <row r="96" spans="1:12" s="12" customFormat="1" ht="23.25" customHeight="1">
      <c r="A96" s="87"/>
      <c r="B96" s="90"/>
      <c r="C96" s="99"/>
      <c r="D96" s="62" t="s">
        <v>28</v>
      </c>
      <c r="E96" s="48" t="s">
        <v>20</v>
      </c>
      <c r="F96" s="61">
        <v>20000</v>
      </c>
      <c r="G96" s="10">
        <v>2</v>
      </c>
      <c r="H96" s="11">
        <f t="shared" si="8"/>
        <v>40000</v>
      </c>
      <c r="I96" s="95"/>
    </row>
    <row r="97" spans="1:9" s="12" customFormat="1" ht="23.25" customHeight="1">
      <c r="A97" s="87"/>
      <c r="B97" s="90"/>
      <c r="C97" s="99"/>
      <c r="D97" s="62" t="s">
        <v>29</v>
      </c>
      <c r="E97" s="48" t="s">
        <v>12</v>
      </c>
      <c r="F97" s="61">
        <v>5000</v>
      </c>
      <c r="G97" s="10">
        <v>0.5</v>
      </c>
      <c r="H97" s="11">
        <f t="shared" si="8"/>
        <v>2500</v>
      </c>
      <c r="I97" s="95"/>
    </row>
    <row r="98" spans="1:9" s="12" customFormat="1" ht="23.25" customHeight="1">
      <c r="A98" s="87"/>
      <c r="B98" s="90"/>
      <c r="C98" s="99"/>
      <c r="D98" s="62" t="s">
        <v>30</v>
      </c>
      <c r="E98" s="48" t="s">
        <v>22</v>
      </c>
      <c r="F98" s="61">
        <v>45000</v>
      </c>
      <c r="G98" s="10"/>
      <c r="H98" s="11">
        <f t="shared" si="8"/>
        <v>0</v>
      </c>
      <c r="I98" s="95"/>
    </row>
    <row r="99" spans="1:9" s="12" customFormat="1" ht="23.25" customHeight="1">
      <c r="A99" s="87"/>
      <c r="B99" s="90"/>
      <c r="C99" s="99"/>
      <c r="D99" s="62" t="s">
        <v>31</v>
      </c>
      <c r="E99" s="48" t="s">
        <v>12</v>
      </c>
      <c r="F99" s="61">
        <v>60000</v>
      </c>
      <c r="G99" s="10">
        <v>0.4</v>
      </c>
      <c r="H99" s="11">
        <f t="shared" si="8"/>
        <v>24000</v>
      </c>
      <c r="I99" s="95"/>
    </row>
    <row r="100" spans="1:9" s="12" customFormat="1" ht="23.25" customHeight="1">
      <c r="A100" s="87"/>
      <c r="B100" s="90"/>
      <c r="C100" s="99"/>
      <c r="D100" s="62" t="s">
        <v>34</v>
      </c>
      <c r="E100" s="48" t="s">
        <v>20</v>
      </c>
      <c r="F100" s="61">
        <v>34000</v>
      </c>
      <c r="G100" s="10">
        <v>0.5</v>
      </c>
      <c r="H100" s="11">
        <f t="shared" si="8"/>
        <v>17000</v>
      </c>
      <c r="I100" s="95"/>
    </row>
    <row r="101" spans="1:9" s="12" customFormat="1" ht="23.25" customHeight="1">
      <c r="A101" s="87"/>
      <c r="B101" s="90"/>
      <c r="C101" s="99"/>
      <c r="D101" s="62" t="s">
        <v>32</v>
      </c>
      <c r="E101" s="48" t="s">
        <v>12</v>
      </c>
      <c r="F101" s="61">
        <v>55000</v>
      </c>
      <c r="G101" s="10">
        <v>0.3</v>
      </c>
      <c r="H101" s="11">
        <f t="shared" si="8"/>
        <v>16500</v>
      </c>
      <c r="I101" s="95"/>
    </row>
    <row r="102" spans="1:9" s="12" customFormat="1" ht="23.25" customHeight="1">
      <c r="A102" s="87"/>
      <c r="B102" s="90"/>
      <c r="C102" s="99"/>
      <c r="D102" s="62" t="s">
        <v>35</v>
      </c>
      <c r="E102" s="48" t="s">
        <v>12</v>
      </c>
      <c r="F102" s="61">
        <v>50000</v>
      </c>
      <c r="G102" s="10">
        <v>0.2</v>
      </c>
      <c r="H102" s="11">
        <f t="shared" si="8"/>
        <v>10000</v>
      </c>
      <c r="I102" s="95"/>
    </row>
    <row r="103" spans="1:9" s="12" customFormat="1" ht="23.25" customHeight="1">
      <c r="A103" s="87"/>
      <c r="B103" s="90"/>
      <c r="C103" s="99"/>
      <c r="D103" s="62" t="s">
        <v>41</v>
      </c>
      <c r="E103" s="48" t="s">
        <v>12</v>
      </c>
      <c r="F103" s="61">
        <v>30000</v>
      </c>
      <c r="G103" s="10"/>
      <c r="H103" s="11">
        <f t="shared" si="8"/>
        <v>0</v>
      </c>
      <c r="I103" s="95"/>
    </row>
    <row r="104" spans="1:9" s="12" customFormat="1" ht="23.25" customHeight="1">
      <c r="A104" s="87"/>
      <c r="B104" s="90"/>
      <c r="C104" s="99"/>
      <c r="D104" s="62" t="s">
        <v>33</v>
      </c>
      <c r="E104" s="48" t="s">
        <v>12</v>
      </c>
      <c r="F104" s="41">
        <v>36400</v>
      </c>
      <c r="G104" s="10">
        <v>12</v>
      </c>
      <c r="H104" s="11">
        <f t="shared" si="8"/>
        <v>436800</v>
      </c>
      <c r="I104" s="95"/>
    </row>
    <row r="105" spans="1:9" s="12" customFormat="1" ht="23.25" customHeight="1">
      <c r="A105" s="87"/>
      <c r="B105" s="90"/>
      <c r="C105" s="100"/>
      <c r="D105" s="43"/>
      <c r="E105" s="40"/>
      <c r="F105" s="41"/>
      <c r="G105" s="42"/>
      <c r="H105" s="71">
        <f>SUM(H92:H104)</f>
        <v>4039800</v>
      </c>
      <c r="I105" s="95"/>
    </row>
    <row r="106" spans="1:9" s="12" customFormat="1" ht="23.25" customHeight="1">
      <c r="A106" s="87"/>
      <c r="B106" s="90"/>
      <c r="C106" s="96" t="s">
        <v>64</v>
      </c>
      <c r="D106" s="60" t="s">
        <v>16</v>
      </c>
      <c r="E106" s="48" t="s">
        <v>12</v>
      </c>
      <c r="F106" s="61">
        <v>95000</v>
      </c>
      <c r="G106" s="10">
        <v>16</v>
      </c>
      <c r="H106" s="11">
        <f>G106*F106</f>
        <v>1520000</v>
      </c>
      <c r="I106" s="95"/>
    </row>
    <row r="107" spans="1:9" s="12" customFormat="1" ht="23.25" customHeight="1">
      <c r="A107" s="87"/>
      <c r="B107" s="90"/>
      <c r="C107" s="97"/>
      <c r="D107" s="60" t="s">
        <v>46</v>
      </c>
      <c r="E107" s="48" t="s">
        <v>12</v>
      </c>
      <c r="F107" s="61">
        <v>25000</v>
      </c>
      <c r="G107" s="10">
        <v>14</v>
      </c>
      <c r="H107" s="11">
        <f t="shared" ref="H107:H118" si="9">G107*F107</f>
        <v>350000</v>
      </c>
      <c r="I107" s="95"/>
    </row>
    <row r="108" spans="1:9" s="12" customFormat="1" ht="23.25" customHeight="1">
      <c r="A108" s="87"/>
      <c r="B108" s="90"/>
      <c r="C108" s="97"/>
      <c r="D108" s="60" t="s">
        <v>38</v>
      </c>
      <c r="E108" s="48" t="s">
        <v>12</v>
      </c>
      <c r="F108" s="61">
        <v>20000</v>
      </c>
      <c r="G108" s="10">
        <v>10.5</v>
      </c>
      <c r="H108" s="11">
        <f t="shared" si="9"/>
        <v>210000</v>
      </c>
      <c r="I108" s="95"/>
    </row>
    <row r="109" spans="1:9" s="12" customFormat="1" ht="23.25" customHeight="1">
      <c r="A109" s="87"/>
      <c r="B109" s="90"/>
      <c r="C109" s="97"/>
      <c r="D109" s="60" t="s">
        <v>11</v>
      </c>
      <c r="E109" s="48" t="s">
        <v>12</v>
      </c>
      <c r="F109" s="61">
        <v>130000</v>
      </c>
      <c r="G109" s="10">
        <v>11</v>
      </c>
      <c r="H109" s="11">
        <f t="shared" si="9"/>
        <v>1430000</v>
      </c>
      <c r="I109" s="95"/>
    </row>
    <row r="110" spans="1:9" s="12" customFormat="1" ht="23.25" customHeight="1">
      <c r="A110" s="87"/>
      <c r="B110" s="90"/>
      <c r="C110" s="97"/>
      <c r="D110" s="60" t="s">
        <v>44</v>
      </c>
      <c r="E110" s="48" t="s">
        <v>12</v>
      </c>
      <c r="F110" s="61">
        <v>15000</v>
      </c>
      <c r="G110" s="10">
        <v>15</v>
      </c>
      <c r="H110" s="11">
        <f t="shared" si="9"/>
        <v>225000</v>
      </c>
      <c r="I110" s="95"/>
    </row>
    <row r="111" spans="1:9" s="12" customFormat="1" ht="23.25" customHeight="1">
      <c r="A111" s="87"/>
      <c r="B111" s="90"/>
      <c r="C111" s="97"/>
      <c r="D111" s="62" t="s">
        <v>15</v>
      </c>
      <c r="E111" s="48" t="s">
        <v>12</v>
      </c>
      <c r="F111" s="61">
        <v>17000</v>
      </c>
      <c r="G111" s="10"/>
      <c r="H111" s="11">
        <f t="shared" si="9"/>
        <v>0</v>
      </c>
      <c r="I111" s="95"/>
    </row>
    <row r="112" spans="1:9" s="12" customFormat="1" ht="23.25" customHeight="1">
      <c r="A112" s="87"/>
      <c r="B112" s="90"/>
      <c r="C112" s="97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9"/>
        <v>40000</v>
      </c>
      <c r="I112" s="95"/>
    </row>
    <row r="113" spans="1:9" s="12" customFormat="1" ht="23.25" customHeight="1">
      <c r="A113" s="87"/>
      <c r="B113" s="90"/>
      <c r="C113" s="97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9"/>
        <v>2500</v>
      </c>
      <c r="I113" s="95"/>
    </row>
    <row r="114" spans="1:9" s="12" customFormat="1" ht="23.25" customHeight="1">
      <c r="A114" s="87"/>
      <c r="B114" s="90"/>
      <c r="C114" s="97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9"/>
        <v>135000</v>
      </c>
      <c r="I114" s="95"/>
    </row>
    <row r="115" spans="1:9" s="12" customFormat="1" ht="23.25" customHeight="1">
      <c r="A115" s="87"/>
      <c r="B115" s="90"/>
      <c r="C115" s="97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9"/>
        <v>24000</v>
      </c>
      <c r="I115" s="95"/>
    </row>
    <row r="116" spans="1:9" s="12" customFormat="1" ht="23.25" customHeight="1">
      <c r="A116" s="87"/>
      <c r="B116" s="90"/>
      <c r="C116" s="97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9"/>
        <v>17000</v>
      </c>
      <c r="I116" s="95"/>
    </row>
    <row r="117" spans="1:9" s="12" customFormat="1" ht="23.25" customHeight="1">
      <c r="A117" s="87"/>
      <c r="B117" s="90"/>
      <c r="C117" s="97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9"/>
        <v>16500</v>
      </c>
      <c r="I117" s="95"/>
    </row>
    <row r="118" spans="1:9" s="12" customFormat="1" ht="23.25" customHeight="1">
      <c r="A118" s="87"/>
      <c r="B118" s="90"/>
      <c r="C118" s="97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9"/>
        <v>10000</v>
      </c>
      <c r="I118" s="95"/>
    </row>
    <row r="119" spans="1:9" s="12" customFormat="1" ht="23.25" customHeight="1">
      <c r="A119" s="88"/>
      <c r="B119" s="91"/>
      <c r="C119" s="97"/>
      <c r="D119" s="46"/>
      <c r="E119" s="44"/>
      <c r="F119" s="45"/>
      <c r="G119" s="42"/>
      <c r="H119" s="71">
        <f>SUM(H106:H118)</f>
        <v>3980000</v>
      </c>
      <c r="I119" s="95"/>
    </row>
    <row r="120" spans="1:9" s="12" customFormat="1" ht="23.25" customHeight="1">
      <c r="A120" s="86">
        <v>6</v>
      </c>
      <c r="B120" s="89" t="s">
        <v>92</v>
      </c>
      <c r="C120" s="98" t="s">
        <v>50</v>
      </c>
      <c r="D120" s="60" t="s">
        <v>11</v>
      </c>
      <c r="E120" s="48" t="s">
        <v>12</v>
      </c>
      <c r="F120" s="61">
        <v>130000</v>
      </c>
      <c r="G120" s="10">
        <v>13</v>
      </c>
      <c r="H120" s="11">
        <f t="shared" ref="H120:H122" si="10">F120*G120</f>
        <v>1690000</v>
      </c>
      <c r="I120" s="104"/>
    </row>
    <row r="121" spans="1:9" s="12" customFormat="1" ht="23.25" customHeight="1">
      <c r="A121" s="87"/>
      <c r="B121" s="90"/>
      <c r="C121" s="99"/>
      <c r="D121" s="60" t="s">
        <v>13</v>
      </c>
      <c r="E121" s="48" t="s">
        <v>12</v>
      </c>
      <c r="F121" s="61">
        <v>25000</v>
      </c>
      <c r="G121" s="10">
        <v>14</v>
      </c>
      <c r="H121" s="11">
        <f t="shared" si="10"/>
        <v>350000</v>
      </c>
      <c r="I121" s="105"/>
    </row>
    <row r="122" spans="1:9" s="12" customFormat="1" ht="23.25" customHeight="1">
      <c r="A122" s="87"/>
      <c r="B122" s="90"/>
      <c r="C122" s="99"/>
      <c r="D122" s="60" t="s">
        <v>36</v>
      </c>
      <c r="E122" s="48" t="s">
        <v>12</v>
      </c>
      <c r="F122" s="61">
        <v>150000</v>
      </c>
      <c r="G122" s="10">
        <v>8</v>
      </c>
      <c r="H122" s="11">
        <f t="shared" si="10"/>
        <v>1200000</v>
      </c>
      <c r="I122" s="105"/>
    </row>
    <row r="123" spans="1:9" s="12" customFormat="1" ht="23.25" customHeight="1">
      <c r="A123" s="87"/>
      <c r="B123" s="90"/>
      <c r="C123" s="99"/>
      <c r="D123" s="60" t="s">
        <v>42</v>
      </c>
      <c r="E123" s="48" t="s">
        <v>12</v>
      </c>
      <c r="F123" s="61">
        <v>15000</v>
      </c>
      <c r="G123" s="10">
        <v>12</v>
      </c>
      <c r="H123" s="11">
        <f t="shared" ref="H123:H132" si="11">G123*F123</f>
        <v>180000</v>
      </c>
      <c r="I123" s="105"/>
    </row>
    <row r="124" spans="1:9" s="12" customFormat="1" ht="23.25" customHeight="1">
      <c r="A124" s="87"/>
      <c r="B124" s="90"/>
      <c r="C124" s="99"/>
      <c r="D124" s="62" t="s">
        <v>15</v>
      </c>
      <c r="E124" s="48" t="s">
        <v>12</v>
      </c>
      <c r="F124" s="61">
        <v>17000</v>
      </c>
      <c r="G124" s="10">
        <v>2</v>
      </c>
      <c r="H124" s="11">
        <f t="shared" si="11"/>
        <v>34000</v>
      </c>
      <c r="I124" s="105"/>
    </row>
    <row r="125" spans="1:9" s="12" customFormat="1" ht="23.25" customHeight="1">
      <c r="A125" s="87"/>
      <c r="B125" s="90"/>
      <c r="C125" s="99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1"/>
        <v>40000</v>
      </c>
      <c r="I125" s="105"/>
    </row>
    <row r="126" spans="1:9" s="12" customFormat="1" ht="23.25" customHeight="1">
      <c r="A126" s="87"/>
      <c r="B126" s="90"/>
      <c r="C126" s="99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1"/>
        <v>2500</v>
      </c>
      <c r="I126" s="105"/>
    </row>
    <row r="127" spans="1:9" s="12" customFormat="1" ht="23.25" customHeight="1">
      <c r="A127" s="87"/>
      <c r="B127" s="90"/>
      <c r="C127" s="99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1"/>
        <v>90000</v>
      </c>
      <c r="I127" s="105"/>
    </row>
    <row r="128" spans="1:9" s="12" customFormat="1" ht="23.25" customHeight="1">
      <c r="A128" s="87"/>
      <c r="B128" s="90"/>
      <c r="C128" s="99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1"/>
        <v>24000</v>
      </c>
      <c r="I128" s="105"/>
    </row>
    <row r="129" spans="1:9" s="12" customFormat="1" ht="23.25" customHeight="1">
      <c r="A129" s="87"/>
      <c r="B129" s="90"/>
      <c r="C129" s="99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1"/>
        <v>17000</v>
      </c>
      <c r="I129" s="105"/>
    </row>
    <row r="130" spans="1:9" s="12" customFormat="1" ht="23.25" customHeight="1">
      <c r="A130" s="87"/>
      <c r="B130" s="90"/>
      <c r="C130" s="99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1"/>
        <v>16500</v>
      </c>
      <c r="I130" s="105"/>
    </row>
    <row r="131" spans="1:9" s="12" customFormat="1" ht="23.25" customHeight="1">
      <c r="A131" s="87"/>
      <c r="B131" s="90"/>
      <c r="C131" s="99"/>
      <c r="D131" s="43" t="s">
        <v>35</v>
      </c>
      <c r="E131" s="40" t="s">
        <v>12</v>
      </c>
      <c r="F131" s="41">
        <v>50000</v>
      </c>
      <c r="G131" s="10">
        <v>0.2</v>
      </c>
      <c r="H131" s="11">
        <f t="shared" si="11"/>
        <v>10000</v>
      </c>
      <c r="I131" s="105"/>
    </row>
    <row r="132" spans="1:9" s="12" customFormat="1" ht="23.25" customHeight="1">
      <c r="A132" s="87"/>
      <c r="B132" s="90"/>
      <c r="C132" s="99"/>
      <c r="D132" s="43" t="s">
        <v>33</v>
      </c>
      <c r="E132" s="40" t="s">
        <v>12</v>
      </c>
      <c r="F132" s="41">
        <v>36400</v>
      </c>
      <c r="G132" s="10">
        <v>12</v>
      </c>
      <c r="H132" s="11">
        <f t="shared" si="11"/>
        <v>436800</v>
      </c>
      <c r="I132" s="105"/>
    </row>
    <row r="133" spans="1:9" s="12" customFormat="1" ht="23.25" customHeight="1">
      <c r="A133" s="87"/>
      <c r="B133" s="90"/>
      <c r="C133" s="100"/>
      <c r="D133" s="43"/>
      <c r="E133" s="40"/>
      <c r="F133" s="41"/>
      <c r="G133" s="42"/>
      <c r="H133" s="71">
        <f>SUM(H120:H132)</f>
        <v>4090800</v>
      </c>
      <c r="I133" s="105"/>
    </row>
    <row r="134" spans="1:9" s="12" customFormat="1" ht="23.25" customHeight="1">
      <c r="A134" s="87"/>
      <c r="B134" s="90"/>
      <c r="C134" s="101" t="s">
        <v>51</v>
      </c>
      <c r="D134" s="43" t="s">
        <v>39</v>
      </c>
      <c r="E134" s="40" t="s">
        <v>12</v>
      </c>
      <c r="F134" s="41">
        <v>135000</v>
      </c>
      <c r="G134" s="10">
        <v>20</v>
      </c>
      <c r="H134" s="11">
        <f>G134*F134</f>
        <v>2700000</v>
      </c>
      <c r="I134" s="105"/>
    </row>
    <row r="135" spans="1:9" s="14" customFormat="1" ht="23.25" customHeight="1">
      <c r="A135" s="87"/>
      <c r="B135" s="90"/>
      <c r="C135" s="102"/>
      <c r="D135" s="46" t="s">
        <v>48</v>
      </c>
      <c r="E135" s="40" t="s">
        <v>18</v>
      </c>
      <c r="F135" s="41">
        <v>4500</v>
      </c>
      <c r="G135" s="10">
        <v>202</v>
      </c>
      <c r="H135" s="11">
        <f t="shared" ref="H135:H144" si="12">G135*F135</f>
        <v>909000</v>
      </c>
      <c r="I135" s="105"/>
    </row>
    <row r="136" spans="1:9" s="14" customFormat="1" ht="23.25" customHeight="1">
      <c r="A136" s="87"/>
      <c r="B136" s="90"/>
      <c r="C136" s="102"/>
      <c r="D136" s="46" t="s">
        <v>44</v>
      </c>
      <c r="E136" s="40" t="s">
        <v>12</v>
      </c>
      <c r="F136" s="45">
        <v>15000</v>
      </c>
      <c r="G136" s="10">
        <v>16</v>
      </c>
      <c r="H136" s="11">
        <f t="shared" si="12"/>
        <v>240000</v>
      </c>
      <c r="I136" s="105"/>
    </row>
    <row r="137" spans="1:9" s="14" customFormat="1" ht="23.25" customHeight="1">
      <c r="A137" s="87"/>
      <c r="B137" s="90"/>
      <c r="C137" s="102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2"/>
        <v>40000</v>
      </c>
      <c r="I137" s="105"/>
    </row>
    <row r="138" spans="1:9" s="14" customFormat="1" ht="23.25" customHeight="1">
      <c r="A138" s="87"/>
      <c r="B138" s="90"/>
      <c r="C138" s="102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2"/>
        <v>2500</v>
      </c>
      <c r="I138" s="105"/>
    </row>
    <row r="139" spans="1:9" s="14" customFormat="1" ht="23.25" customHeight="1">
      <c r="A139" s="87"/>
      <c r="B139" s="90"/>
      <c r="C139" s="102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2"/>
        <v>90000</v>
      </c>
      <c r="I139" s="105"/>
    </row>
    <row r="140" spans="1:9" s="14" customFormat="1" ht="23.25" customHeight="1">
      <c r="A140" s="87"/>
      <c r="B140" s="90"/>
      <c r="C140" s="102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2"/>
        <v>24000</v>
      </c>
      <c r="I140" s="105"/>
    </row>
    <row r="141" spans="1:9" s="14" customFormat="1" ht="23.25" customHeight="1">
      <c r="A141" s="87"/>
      <c r="B141" s="90"/>
      <c r="C141" s="102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2"/>
        <v>17000</v>
      </c>
      <c r="I141" s="105"/>
    </row>
    <row r="142" spans="1:9" s="14" customFormat="1" ht="23.25" customHeight="1">
      <c r="A142" s="87"/>
      <c r="B142" s="90"/>
      <c r="C142" s="102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2"/>
        <v>16500</v>
      </c>
      <c r="I142" s="105"/>
    </row>
    <row r="143" spans="1:9" s="14" customFormat="1" ht="23.25" customHeight="1">
      <c r="A143" s="87"/>
      <c r="B143" s="90"/>
      <c r="C143" s="102"/>
      <c r="D143" s="43" t="s">
        <v>35</v>
      </c>
      <c r="E143" s="40" t="s">
        <v>12</v>
      </c>
      <c r="F143" s="41">
        <v>50000</v>
      </c>
      <c r="G143" s="10">
        <v>0.2</v>
      </c>
      <c r="H143" s="11">
        <f t="shared" si="12"/>
        <v>10000</v>
      </c>
      <c r="I143" s="105"/>
    </row>
    <row r="144" spans="1:9" s="14" customFormat="1" ht="23.25" customHeight="1">
      <c r="A144" s="87"/>
      <c r="B144" s="90"/>
      <c r="C144" s="102"/>
      <c r="D144" s="43" t="s">
        <v>41</v>
      </c>
      <c r="E144" s="40" t="s">
        <v>12</v>
      </c>
      <c r="F144" s="41">
        <v>30000</v>
      </c>
      <c r="G144" s="10">
        <v>0.2</v>
      </c>
      <c r="H144" s="11">
        <f t="shared" si="12"/>
        <v>6000</v>
      </c>
      <c r="I144" s="105"/>
    </row>
    <row r="145" spans="1:13" s="14" customFormat="1" ht="23.25" customHeight="1">
      <c r="A145" s="88"/>
      <c r="B145" s="91"/>
      <c r="C145" s="103"/>
      <c r="D145" s="43"/>
      <c r="E145" s="40"/>
      <c r="F145" s="41"/>
      <c r="G145" s="42"/>
      <c r="H145" s="71">
        <f>SUM(H134:H144)</f>
        <v>4055000</v>
      </c>
      <c r="I145" s="106"/>
    </row>
    <row r="146" spans="1:13" s="14" customFormat="1" ht="18.75" customHeight="1">
      <c r="A146" s="50"/>
      <c r="B146" s="92" t="s">
        <v>23</v>
      </c>
      <c r="C146" s="92"/>
      <c r="D146" s="93" t="s">
        <v>24</v>
      </c>
      <c r="E146" s="93"/>
      <c r="F146" s="93"/>
      <c r="G146" s="93"/>
      <c r="H146" s="93"/>
      <c r="I146" s="93"/>
    </row>
    <row r="147" spans="1:13" s="14" customFormat="1" ht="18.75" customHeight="1">
      <c r="A147" s="50"/>
      <c r="B147" s="92"/>
      <c r="C147" s="92"/>
      <c r="I147" s="63"/>
    </row>
    <row r="148" spans="1:13" s="14" customFormat="1" ht="18.75" customHeight="1">
      <c r="A148" s="50"/>
      <c r="B148" s="1"/>
      <c r="C148" s="1"/>
      <c r="D148" s="3"/>
      <c r="E148" s="4"/>
      <c r="F148" s="5"/>
      <c r="G148" s="94"/>
      <c r="H148" s="94"/>
      <c r="I148" s="94"/>
      <c r="L148" s="76">
        <f>H145+H133+H119+H105+H91+H77+H62+H49+H35+H21</f>
        <v>40400000</v>
      </c>
      <c r="M148" s="63"/>
    </row>
    <row r="149" spans="1:13" ht="18.75">
      <c r="A149" s="50"/>
      <c r="B149" s="1"/>
      <c r="C149" s="1"/>
      <c r="D149" s="3"/>
      <c r="E149" s="4"/>
      <c r="F149" s="5"/>
      <c r="G149" s="94"/>
      <c r="H149" s="94"/>
      <c r="I149" s="94"/>
      <c r="L149" s="66">
        <v>4</v>
      </c>
    </row>
    <row r="150" spans="1:13" ht="18.75">
      <c r="A150" s="50"/>
      <c r="B150" s="1"/>
      <c r="C150" s="1"/>
      <c r="D150" s="3"/>
      <c r="E150" s="4"/>
      <c r="F150" s="5"/>
      <c r="G150" s="36"/>
      <c r="H150" s="85"/>
      <c r="I150" s="36"/>
      <c r="L150" s="72">
        <f>L148*L149</f>
        <v>161600000</v>
      </c>
      <c r="M150" s="66"/>
    </row>
    <row r="151" spans="1:13" ht="18.75">
      <c r="A151" s="50"/>
      <c r="B151" s="1"/>
      <c r="C151" s="1"/>
      <c r="D151" s="3"/>
      <c r="E151" s="4"/>
      <c r="F151" s="5"/>
      <c r="G151" s="36"/>
      <c r="H151" s="65"/>
      <c r="I151" s="94"/>
      <c r="J151" s="94"/>
      <c r="K151" s="94"/>
      <c r="L151" s="66"/>
    </row>
    <row r="152" spans="1:13" ht="18.75">
      <c r="A152" s="50"/>
      <c r="B152" s="1"/>
      <c r="C152" s="1"/>
      <c r="D152" s="3"/>
      <c r="E152" s="4"/>
      <c r="F152" s="5"/>
      <c r="G152" s="36"/>
      <c r="H152" s="85"/>
      <c r="I152" s="63"/>
    </row>
    <row r="153" spans="1:13" ht="18.75">
      <c r="A153" s="50"/>
      <c r="B153" s="92"/>
      <c r="C153" s="92"/>
      <c r="D153" s="93" t="s">
        <v>47</v>
      </c>
      <c r="E153" s="93"/>
      <c r="F153" s="93"/>
      <c r="G153" s="93"/>
      <c r="H153" s="93"/>
      <c r="I153" s="93"/>
      <c r="L153" s="66"/>
    </row>
    <row r="154" spans="1:13" ht="18.75">
      <c r="A154" s="50"/>
      <c r="B154" s="51"/>
      <c r="C154" s="52"/>
      <c r="D154" s="3"/>
      <c r="E154" s="4"/>
      <c r="F154" s="5"/>
      <c r="G154" s="36"/>
      <c r="H154" s="36"/>
      <c r="I154" s="59"/>
    </row>
    <row r="155" spans="1:13" ht="18.75">
      <c r="A155" s="50"/>
      <c r="B155" s="51"/>
      <c r="C155" s="52"/>
      <c r="D155" s="53"/>
      <c r="E155" s="54"/>
      <c r="F155" s="55"/>
      <c r="G155" s="56"/>
      <c r="H155" s="57"/>
      <c r="I155" s="59"/>
    </row>
    <row r="156" spans="1:13" s="12" customFormat="1" ht="18.75" customHeight="1">
      <c r="A156" s="50"/>
      <c r="B156" s="51"/>
      <c r="C156" s="52"/>
      <c r="D156" s="53"/>
      <c r="E156" s="54"/>
      <c r="F156" s="55"/>
      <c r="G156" s="56"/>
      <c r="H156" s="57"/>
      <c r="I156" s="58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83"/>
      <c r="H158" s="49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83"/>
      <c r="H166" s="83"/>
      <c r="I166" s="83"/>
    </row>
  </sheetData>
  <mergeCells count="38">
    <mergeCell ref="A8:A35"/>
    <mergeCell ref="B8:B35"/>
    <mergeCell ref="C8:C21"/>
    <mergeCell ref="I8:I35"/>
    <mergeCell ref="C22:C35"/>
    <mergeCell ref="A1:C1"/>
    <mergeCell ref="A2:C2"/>
    <mergeCell ref="A4:I4"/>
    <mergeCell ref="A5:I5"/>
    <mergeCell ref="A6:I6"/>
    <mergeCell ref="A120:A145"/>
    <mergeCell ref="B36:B62"/>
    <mergeCell ref="C36:C49"/>
    <mergeCell ref="I36:I62"/>
    <mergeCell ref="A37:A62"/>
    <mergeCell ref="C50:C62"/>
    <mergeCell ref="A63:A91"/>
    <mergeCell ref="B63:B91"/>
    <mergeCell ref="C63:C77"/>
    <mergeCell ref="I63:I91"/>
    <mergeCell ref="C78:C91"/>
    <mergeCell ref="A92:A119"/>
    <mergeCell ref="B92:B119"/>
    <mergeCell ref="C92:C105"/>
    <mergeCell ref="I92:I119"/>
    <mergeCell ref="C106:C119"/>
    <mergeCell ref="B153:C153"/>
    <mergeCell ref="D153:I153"/>
    <mergeCell ref="B146:C146"/>
    <mergeCell ref="G148:I148"/>
    <mergeCell ref="B120:B145"/>
    <mergeCell ref="C120:C133"/>
    <mergeCell ref="I120:I145"/>
    <mergeCell ref="C134:C145"/>
    <mergeCell ref="D146:I146"/>
    <mergeCell ref="B147:C147"/>
    <mergeCell ref="G149:I149"/>
    <mergeCell ref="I151:K151"/>
  </mergeCells>
  <pageMargins left="0.19685039370078741" right="0.19685039370078741" top="0.19685039370078741" bottom="0.24" header="0.15748031496062992" footer="0.23622047244094491"/>
  <pageSetup paperSize="9"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tuần 1.01</vt:lpstr>
      <vt:lpstr>tuần 2.11</vt:lpstr>
      <vt:lpstr>tuần 3.11</vt:lpstr>
      <vt:lpstr>tuan 4.11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2026-02-04T08:36:52Z</cp:lastPrinted>
  <dcterms:created xsi:type="dcterms:W3CDTF">2023-10-30T13:44:00Z</dcterms:created>
  <dcterms:modified xsi:type="dcterms:W3CDTF">2026-03-16T08:28:23Z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04E552C2A1434B7EA205E508ED203EC3_11</vt:lpwstr>
  </property>
  <property fmtid="{D5CDD505-2E9C-101B-9397-08002B2CF9AE}" pid="3" name="KSOProductBuildVer">
    <vt:lpwstr>1033-12.2.0.13306</vt:lpwstr>
  </property>
</Properties>
</file>