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Admin\Desktop\Thực đơn công khai\"/>
    </mc:Choice>
  </mc:AlternateContent>
  <xr:revisionPtr revIDLastSave="0" documentId="13_ncr:1_{4129E824-AE00-4F9F-8D1B-A64040F53E19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tuần 1.02" sheetId="1" r:id="rId1"/>
    <sheet name="tuần 2.02" sheetId="11" r:id="rId2"/>
    <sheet name="tuần 3.11" sheetId="12" r:id="rId3"/>
    <sheet name="Tuần 4.03" sheetId="29" r:id="rId4"/>
    <sheet name="Tuần 5.03" sheetId="3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48" i="12" l="1"/>
  <c r="H144" i="29"/>
  <c r="H143" i="29"/>
  <c r="H142" i="29"/>
  <c r="H141" i="29"/>
  <c r="H140" i="29"/>
  <c r="H139" i="29"/>
  <c r="H138" i="29"/>
  <c r="H137" i="29"/>
  <c r="H136" i="29"/>
  <c r="H135" i="29"/>
  <c r="H134" i="29"/>
  <c r="H145" i="29" s="1"/>
  <c r="H132" i="29"/>
  <c r="H131" i="29"/>
  <c r="H130" i="29"/>
  <c r="H129" i="29"/>
  <c r="H128" i="29"/>
  <c r="H127" i="29"/>
  <c r="H126" i="29"/>
  <c r="H125" i="29"/>
  <c r="H124" i="29"/>
  <c r="H123" i="29"/>
  <c r="H122" i="29"/>
  <c r="H121" i="29"/>
  <c r="H120" i="29"/>
  <c r="H133" i="29" s="1"/>
  <c r="H118" i="29"/>
  <c r="H117" i="29"/>
  <c r="H116" i="29"/>
  <c r="H115" i="29"/>
  <c r="H114" i="29"/>
  <c r="H113" i="29"/>
  <c r="H112" i="29"/>
  <c r="H111" i="29"/>
  <c r="H110" i="29"/>
  <c r="H109" i="29"/>
  <c r="H108" i="29"/>
  <c r="H107" i="29"/>
  <c r="H106" i="29"/>
  <c r="H119" i="29" s="1"/>
  <c r="H104" i="29"/>
  <c r="H103" i="29"/>
  <c r="H102" i="29"/>
  <c r="H101" i="29"/>
  <c r="H100" i="29"/>
  <c r="H99" i="29"/>
  <c r="H98" i="29"/>
  <c r="H97" i="29"/>
  <c r="H96" i="29"/>
  <c r="H95" i="29"/>
  <c r="H94" i="29"/>
  <c r="H93" i="29"/>
  <c r="E93" i="29"/>
  <c r="H92" i="29"/>
  <c r="H105" i="29" s="1"/>
  <c r="E92" i="29"/>
  <c r="H90" i="29"/>
  <c r="H89" i="29"/>
  <c r="L88" i="29"/>
  <c r="H88" i="29"/>
  <c r="H87" i="29"/>
  <c r="H86" i="29"/>
  <c r="H85" i="29"/>
  <c r="H84" i="29"/>
  <c r="H83" i="29"/>
  <c r="H82" i="29"/>
  <c r="H81" i="29"/>
  <c r="H80" i="29"/>
  <c r="H79" i="29"/>
  <c r="E79" i="29"/>
  <c r="H78" i="29"/>
  <c r="H91" i="29" s="1"/>
  <c r="H76" i="29"/>
  <c r="H75" i="29"/>
  <c r="H74" i="29"/>
  <c r="H73" i="29"/>
  <c r="H72" i="29"/>
  <c r="H71" i="29"/>
  <c r="H70" i="29"/>
  <c r="H69" i="29"/>
  <c r="H68" i="29"/>
  <c r="H67" i="29"/>
  <c r="H66" i="29"/>
  <c r="H65" i="29"/>
  <c r="H64" i="29"/>
  <c r="H77" i="29" s="1"/>
  <c r="H63" i="29"/>
  <c r="H61" i="29"/>
  <c r="H60" i="29"/>
  <c r="H59" i="29"/>
  <c r="H58" i="29"/>
  <c r="H57" i="29"/>
  <c r="H56" i="29"/>
  <c r="H55" i="29"/>
  <c r="H53" i="29"/>
  <c r="H52" i="29"/>
  <c r="H51" i="29"/>
  <c r="H62" i="29" s="1"/>
  <c r="H50" i="29"/>
  <c r="H48" i="29"/>
  <c r="H47" i="29"/>
  <c r="H46" i="29"/>
  <c r="H45" i="29"/>
  <c r="H44" i="29"/>
  <c r="H43" i="29"/>
  <c r="H42" i="29"/>
  <c r="H41" i="29"/>
  <c r="H40" i="29"/>
  <c r="H39" i="29"/>
  <c r="E39" i="29"/>
  <c r="H38" i="29"/>
  <c r="H37" i="29"/>
  <c r="E37" i="29"/>
  <c r="H36" i="29"/>
  <c r="H49" i="29" s="1"/>
  <c r="H34" i="29"/>
  <c r="H33" i="29"/>
  <c r="H32" i="29"/>
  <c r="H31" i="29"/>
  <c r="H30" i="29"/>
  <c r="H29" i="29"/>
  <c r="H28" i="29"/>
  <c r="H27" i="29"/>
  <c r="H26" i="29"/>
  <c r="H25" i="29"/>
  <c r="H24" i="29"/>
  <c r="H23" i="29"/>
  <c r="H35" i="29" s="1"/>
  <c r="H22" i="29"/>
  <c r="H20" i="29"/>
  <c r="H19" i="29"/>
  <c r="P18" i="29"/>
  <c r="L18" i="29" s="1"/>
  <c r="O18" i="29"/>
  <c r="M18" i="29"/>
  <c r="H18" i="29"/>
  <c r="M17" i="29"/>
  <c r="P17" i="29" s="1"/>
  <c r="L17" i="29" s="1"/>
  <c r="H17" i="29"/>
  <c r="O16" i="29"/>
  <c r="P16" i="29" s="1"/>
  <c r="L16" i="29" s="1"/>
  <c r="M16" i="29"/>
  <c r="H16" i="29"/>
  <c r="O15" i="29"/>
  <c r="M15" i="29"/>
  <c r="P15" i="29" s="1"/>
  <c r="L15" i="29" s="1"/>
  <c r="H15" i="29"/>
  <c r="O14" i="29"/>
  <c r="P14" i="29" s="1"/>
  <c r="L14" i="29" s="1"/>
  <c r="M14" i="29"/>
  <c r="H14" i="29"/>
  <c r="P13" i="29"/>
  <c r="L13" i="29" s="1"/>
  <c r="O13" i="29"/>
  <c r="M13" i="29"/>
  <c r="H13" i="29"/>
  <c r="O12" i="29"/>
  <c r="P12" i="29" s="1"/>
  <c r="L12" i="29" s="1"/>
  <c r="M12" i="29"/>
  <c r="H12" i="29"/>
  <c r="O11" i="29"/>
  <c r="M11" i="29"/>
  <c r="P11" i="29" s="1"/>
  <c r="L11" i="29" s="1"/>
  <c r="H11" i="29"/>
  <c r="O10" i="29"/>
  <c r="P10" i="29" s="1"/>
  <c r="L10" i="29" s="1"/>
  <c r="M10" i="29"/>
  <c r="H10" i="29"/>
  <c r="O9" i="29"/>
  <c r="P9" i="29" s="1"/>
  <c r="L9" i="29" s="1"/>
  <c r="M9" i="29"/>
  <c r="H9" i="29"/>
  <c r="O8" i="29"/>
  <c r="P8" i="29" s="1"/>
  <c r="L8" i="29" s="1"/>
  <c r="M8" i="29"/>
  <c r="H8" i="29"/>
  <c r="H21" i="29" s="1"/>
  <c r="H144" i="12"/>
  <c r="H143" i="12"/>
  <c r="H142" i="12"/>
  <c r="H141" i="12"/>
  <c r="H140" i="12"/>
  <c r="H139" i="12"/>
  <c r="H138" i="12"/>
  <c r="H145" i="12" s="1"/>
  <c r="H137" i="12"/>
  <c r="H136" i="12"/>
  <c r="H135" i="12"/>
  <c r="H134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33" i="12" s="1"/>
  <c r="H120" i="12"/>
  <c r="H118" i="12"/>
  <c r="H117" i="12"/>
  <c r="H116" i="12"/>
  <c r="H115" i="12"/>
  <c r="H114" i="12"/>
  <c r="H113" i="12"/>
  <c r="H112" i="12"/>
  <c r="H111" i="12"/>
  <c r="H110" i="12"/>
  <c r="H109" i="12"/>
  <c r="H108" i="12"/>
  <c r="H107" i="12"/>
  <c r="H106" i="12"/>
  <c r="H119" i="12" s="1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E93" i="12"/>
  <c r="H92" i="12"/>
  <c r="H105" i="12" s="1"/>
  <c r="E92" i="12"/>
  <c r="H90" i="12"/>
  <c r="H89" i="12"/>
  <c r="L88" i="12"/>
  <c r="H88" i="12"/>
  <c r="H87" i="12"/>
  <c r="H86" i="12"/>
  <c r="H85" i="12"/>
  <c r="H84" i="12"/>
  <c r="H83" i="12"/>
  <c r="H82" i="12"/>
  <c r="H81" i="12"/>
  <c r="H80" i="12"/>
  <c r="H79" i="12"/>
  <c r="E79" i="12"/>
  <c r="H78" i="12"/>
  <c r="H91" i="12" s="1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77" i="12" s="1"/>
  <c r="H63" i="12"/>
  <c r="H61" i="12"/>
  <c r="H60" i="12"/>
  <c r="H59" i="12"/>
  <c r="H58" i="12"/>
  <c r="H57" i="12"/>
  <c r="H56" i="12"/>
  <c r="H55" i="12"/>
  <c r="H53" i="12"/>
  <c r="H52" i="12"/>
  <c r="H51" i="12"/>
  <c r="H62" i="12" s="1"/>
  <c r="H50" i="12"/>
  <c r="H48" i="12"/>
  <c r="H47" i="12"/>
  <c r="H46" i="12"/>
  <c r="H45" i="12"/>
  <c r="H44" i="12"/>
  <c r="H43" i="12"/>
  <c r="H42" i="12"/>
  <c r="H41" i="12"/>
  <c r="H40" i="12"/>
  <c r="H39" i="12"/>
  <c r="E39" i="12"/>
  <c r="H38" i="12"/>
  <c r="H37" i="12"/>
  <c r="E37" i="12"/>
  <c r="H36" i="12"/>
  <c r="H49" i="12" s="1"/>
  <c r="H34" i="12"/>
  <c r="H33" i="12"/>
  <c r="H32" i="12"/>
  <c r="H31" i="12"/>
  <c r="H30" i="12"/>
  <c r="H29" i="12"/>
  <c r="H28" i="12"/>
  <c r="H27" i="12"/>
  <c r="H26" i="12"/>
  <c r="H25" i="12"/>
  <c r="H24" i="12"/>
  <c r="H23" i="12"/>
  <c r="H35" i="12" s="1"/>
  <c r="H22" i="12"/>
  <c r="H20" i="12"/>
  <c r="H19" i="12"/>
  <c r="P18" i="12"/>
  <c r="L18" i="12" s="1"/>
  <c r="O18" i="12"/>
  <c r="M18" i="12"/>
  <c r="H18" i="12"/>
  <c r="M17" i="12"/>
  <c r="P17" i="12" s="1"/>
  <c r="L17" i="12" s="1"/>
  <c r="H17" i="12"/>
  <c r="O16" i="12"/>
  <c r="P16" i="12" s="1"/>
  <c r="L16" i="12" s="1"/>
  <c r="M16" i="12"/>
  <c r="H16" i="12"/>
  <c r="O15" i="12"/>
  <c r="P15" i="12" s="1"/>
  <c r="L15" i="12" s="1"/>
  <c r="M15" i="12"/>
  <c r="H15" i="12"/>
  <c r="O14" i="12"/>
  <c r="P14" i="12" s="1"/>
  <c r="L14" i="12" s="1"/>
  <c r="M14" i="12"/>
  <c r="H14" i="12"/>
  <c r="P13" i="12"/>
  <c r="L13" i="12" s="1"/>
  <c r="O13" i="12"/>
  <c r="M13" i="12"/>
  <c r="H13" i="12"/>
  <c r="O12" i="12"/>
  <c r="P12" i="12" s="1"/>
  <c r="L12" i="12" s="1"/>
  <c r="M12" i="12"/>
  <c r="H12" i="12"/>
  <c r="O11" i="12"/>
  <c r="P11" i="12" s="1"/>
  <c r="L11" i="12" s="1"/>
  <c r="M11" i="12"/>
  <c r="H11" i="12"/>
  <c r="O10" i="12"/>
  <c r="P10" i="12" s="1"/>
  <c r="L10" i="12" s="1"/>
  <c r="M10" i="12"/>
  <c r="H10" i="12"/>
  <c r="O9" i="12"/>
  <c r="P9" i="12" s="1"/>
  <c r="L9" i="12" s="1"/>
  <c r="M9" i="12"/>
  <c r="H9" i="12"/>
  <c r="O8" i="12"/>
  <c r="P8" i="12" s="1"/>
  <c r="L8" i="12" s="1"/>
  <c r="M8" i="12"/>
  <c r="H8" i="12"/>
  <c r="H21" i="12" s="1"/>
  <c r="L148" i="29" l="1"/>
  <c r="L150" i="29" s="1"/>
  <c r="L19" i="29"/>
  <c r="L150" i="12"/>
  <c r="L19" i="12"/>
  <c r="H62" i="32" l="1"/>
  <c r="H61" i="32"/>
  <c r="L60" i="32"/>
  <c r="H60" i="32"/>
  <c r="H59" i="32"/>
  <c r="H58" i="32"/>
  <c r="H57" i="32"/>
  <c r="H56" i="32"/>
  <c r="H55" i="32"/>
  <c r="H54" i="32"/>
  <c r="H53" i="32"/>
  <c r="H52" i="32"/>
  <c r="H51" i="32"/>
  <c r="E51" i="32"/>
  <c r="H50" i="32"/>
  <c r="H48" i="32"/>
  <c r="H47" i="32"/>
  <c r="H46" i="32"/>
  <c r="H45" i="32"/>
  <c r="H44" i="32"/>
  <c r="H43" i="32"/>
  <c r="H42" i="32"/>
  <c r="H41" i="32"/>
  <c r="H40" i="32"/>
  <c r="H39" i="32"/>
  <c r="H38" i="32"/>
  <c r="H37" i="32"/>
  <c r="H36" i="32"/>
  <c r="H35" i="32"/>
  <c r="H33" i="32"/>
  <c r="H32" i="32"/>
  <c r="H31" i="32"/>
  <c r="H30" i="32"/>
  <c r="H29" i="32"/>
  <c r="H28" i="32"/>
  <c r="H27" i="32"/>
  <c r="H25" i="32"/>
  <c r="H24" i="32"/>
  <c r="H23" i="32"/>
  <c r="H22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H144" i="11"/>
  <c r="H143" i="11"/>
  <c r="H142" i="11"/>
  <c r="H141" i="11"/>
  <c r="H140" i="11"/>
  <c r="H139" i="11"/>
  <c r="H138" i="11"/>
  <c r="H137" i="11"/>
  <c r="H136" i="11"/>
  <c r="H135" i="11"/>
  <c r="H134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E93" i="11"/>
  <c r="H92" i="11"/>
  <c r="E92" i="11"/>
  <c r="H90" i="11"/>
  <c r="H89" i="11"/>
  <c r="L88" i="11"/>
  <c r="H88" i="11"/>
  <c r="H87" i="11"/>
  <c r="H86" i="11"/>
  <c r="H85" i="11"/>
  <c r="H84" i="11"/>
  <c r="H83" i="11"/>
  <c r="H82" i="11"/>
  <c r="H81" i="11"/>
  <c r="H80" i="11"/>
  <c r="H79" i="11"/>
  <c r="E79" i="11"/>
  <c r="H78" i="11"/>
  <c r="H91" i="11" s="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1" i="11"/>
  <c r="H60" i="11"/>
  <c r="H59" i="11"/>
  <c r="H58" i="11"/>
  <c r="H57" i="11"/>
  <c r="H56" i="11"/>
  <c r="H55" i="11"/>
  <c r="H53" i="11"/>
  <c r="H52" i="11"/>
  <c r="H51" i="11"/>
  <c r="H50" i="11"/>
  <c r="H48" i="11"/>
  <c r="H47" i="11"/>
  <c r="H46" i="11"/>
  <c r="H45" i="11"/>
  <c r="H44" i="11"/>
  <c r="H43" i="11"/>
  <c r="H42" i="11"/>
  <c r="H41" i="11"/>
  <c r="H40" i="11"/>
  <c r="H39" i="11"/>
  <c r="E39" i="11"/>
  <c r="H38" i="11"/>
  <c r="H37" i="11"/>
  <c r="E37" i="11"/>
  <c r="H36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0" i="11"/>
  <c r="H19" i="11"/>
  <c r="O18" i="11"/>
  <c r="M18" i="11"/>
  <c r="P18" i="11" s="1"/>
  <c r="L18" i="11" s="1"/>
  <c r="H18" i="11"/>
  <c r="M17" i="11"/>
  <c r="P17" i="11" s="1"/>
  <c r="L17" i="11" s="1"/>
  <c r="H17" i="11"/>
  <c r="O16" i="11"/>
  <c r="P16" i="11" s="1"/>
  <c r="L16" i="11" s="1"/>
  <c r="M16" i="11"/>
  <c r="H16" i="11"/>
  <c r="O15" i="11"/>
  <c r="P15" i="11" s="1"/>
  <c r="L15" i="11" s="1"/>
  <c r="M15" i="11"/>
  <c r="H15" i="11"/>
  <c r="O14" i="11"/>
  <c r="P14" i="11" s="1"/>
  <c r="L14" i="11" s="1"/>
  <c r="M14" i="11"/>
  <c r="H14" i="11"/>
  <c r="O13" i="11"/>
  <c r="M13" i="11"/>
  <c r="P13" i="11" s="1"/>
  <c r="L13" i="11" s="1"/>
  <c r="H13" i="11"/>
  <c r="O12" i="11"/>
  <c r="P12" i="11" s="1"/>
  <c r="L12" i="11" s="1"/>
  <c r="M12" i="11"/>
  <c r="H12" i="11"/>
  <c r="O11" i="11"/>
  <c r="M11" i="11"/>
  <c r="P11" i="11" s="1"/>
  <c r="L11" i="11" s="1"/>
  <c r="H11" i="11"/>
  <c r="O10" i="11"/>
  <c r="P10" i="11" s="1"/>
  <c r="L10" i="11" s="1"/>
  <c r="M10" i="11"/>
  <c r="H10" i="11"/>
  <c r="O9" i="11"/>
  <c r="M9" i="11"/>
  <c r="H9" i="11"/>
  <c r="O8" i="11"/>
  <c r="M8" i="11"/>
  <c r="H8" i="11"/>
  <c r="H145" i="11" l="1"/>
  <c r="H35" i="11"/>
  <c r="H133" i="11"/>
  <c r="P9" i="11"/>
  <c r="L9" i="11" s="1"/>
  <c r="H105" i="11"/>
  <c r="H62" i="11"/>
  <c r="P8" i="11"/>
  <c r="L8" i="11" s="1"/>
  <c r="H119" i="11"/>
  <c r="H34" i="32"/>
  <c r="H21" i="32"/>
  <c r="H49" i="32"/>
  <c r="H63" i="32"/>
  <c r="L66" i="32" s="1"/>
  <c r="H77" i="11"/>
  <c r="H49" i="11"/>
  <c r="H21" i="11"/>
  <c r="L69" i="32" l="1"/>
  <c r="L72" i="32" s="1"/>
  <c r="L19" i="11"/>
  <c r="L148" i="11"/>
  <c r="L150" i="11" s="1"/>
  <c r="H34" i="1" l="1"/>
  <c r="H35" i="1"/>
  <c r="L33" i="1"/>
  <c r="H38" i="1"/>
  <c r="H39" i="1"/>
  <c r="H40" i="1"/>
  <c r="H41" i="1"/>
  <c r="H42" i="1"/>
  <c r="H43" i="1"/>
  <c r="H44" i="1"/>
  <c r="H45" i="1"/>
  <c r="H46" i="1"/>
  <c r="H47" i="1"/>
  <c r="H48" i="1"/>
  <c r="H49" i="1"/>
  <c r="H37" i="1"/>
  <c r="H26" i="1" l="1"/>
  <c r="H89" i="1"/>
  <c r="H88" i="1"/>
  <c r="H87" i="1"/>
  <c r="H86" i="1"/>
  <c r="H85" i="1"/>
  <c r="H84" i="1"/>
  <c r="H83" i="1"/>
  <c r="H82" i="1"/>
  <c r="H81" i="1"/>
  <c r="H80" i="1"/>
  <c r="H79" i="1"/>
  <c r="H77" i="1"/>
  <c r="H76" i="1"/>
  <c r="H75" i="1"/>
  <c r="H74" i="1"/>
  <c r="H73" i="1"/>
  <c r="H72" i="1"/>
  <c r="H71" i="1"/>
  <c r="H70" i="1"/>
  <c r="H69" i="1"/>
  <c r="H68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65" i="1"/>
  <c r="H66" i="1"/>
  <c r="H33" i="1"/>
  <c r="H32" i="1"/>
  <c r="H31" i="1"/>
  <c r="H30" i="1"/>
  <c r="H29" i="1"/>
  <c r="H28" i="1"/>
  <c r="H27" i="1"/>
  <c r="H25" i="1"/>
  <c r="H24" i="1"/>
  <c r="H23" i="1"/>
  <c r="H21" i="1"/>
  <c r="H20" i="1"/>
  <c r="H19" i="1"/>
  <c r="H18" i="1"/>
  <c r="H17" i="1"/>
  <c r="H16" i="1"/>
  <c r="H15" i="1"/>
  <c r="H14" i="1"/>
  <c r="H9" i="1"/>
  <c r="H10" i="1"/>
  <c r="H11" i="1"/>
  <c r="H12" i="1"/>
  <c r="H13" i="1"/>
  <c r="H8" i="1"/>
  <c r="H36" i="1" l="1"/>
  <c r="H64" i="1"/>
  <c r="H90" i="1"/>
  <c r="H22" i="1"/>
  <c r="H67" i="1" l="1"/>
  <c r="H78" i="1" s="1"/>
  <c r="H50" i="1" l="1"/>
  <c r="L93" i="1" s="1"/>
</calcChain>
</file>

<file path=xl/sharedStrings.xml><?xml version="1.0" encoding="utf-8"?>
<sst xmlns="http://schemas.openxmlformats.org/spreadsheetml/2006/main" count="1183" uniqueCount="94">
  <si>
    <t>SỞ GIÁO DỤC VÀ ĐÀO TẠO ĐIỆN BIÊN</t>
  </si>
  <si>
    <t>TRƯỜNG  THPT MƯỜNG LUÂN</t>
  </si>
  <si>
    <t>Thứ</t>
  </si>
  <si>
    <t>Ngày/tháng
/năm</t>
  </si>
  <si>
    <t>Bữa ăn</t>
  </si>
  <si>
    <t>Chi tiết thực phẩm</t>
  </si>
  <si>
    <t>ĐVT</t>
  </si>
  <si>
    <t>Đơn giá</t>
  </si>
  <si>
    <t>Số lượng</t>
  </si>
  <si>
    <t>Thành tiền</t>
  </si>
  <si>
    <t>Ghi chú</t>
  </si>
  <si>
    <t xml:space="preserve"> - Thịt lợn (mông vai)</t>
  </si>
  <si>
    <t>Kg</t>
  </si>
  <si>
    <t xml:space="preserve"> - Đậu phụ</t>
  </si>
  <si>
    <t xml:space="preserve"> - Bí đỏ</t>
  </si>
  <si>
    <t xml:space="preserve"> - Cà chua</t>
  </si>
  <si>
    <t xml:space="preserve"> - Chả cá</t>
  </si>
  <si>
    <t xml:space="preserve"> - Trứng</t>
  </si>
  <si>
    <t>Quả</t>
  </si>
  <si>
    <t xml:space="preserve"> - Cải bắp</t>
  </si>
  <si>
    <t>Chai</t>
  </si>
  <si>
    <t>Hành khô</t>
  </si>
  <si>
    <t>Lít</t>
  </si>
  <si>
    <t>NGƯỜI LẬP</t>
  </si>
  <si>
    <t>THỦ TRƯỞNG ĐƠN VỊ</t>
  </si>
  <si>
    <t>Đậu phụ</t>
  </si>
  <si>
    <t>Nước rửa bát</t>
  </si>
  <si>
    <t>THỰC ĐƠN ĂN NỘI TRÚ  NĂM HỌC 2025 - 2026</t>
  </si>
  <si>
    <t xml:space="preserve"> - Mắm</t>
  </si>
  <si>
    <t xml:space="preserve"> - Muối</t>
  </si>
  <si>
    <t xml:space="preserve"> - Dầu ăn</t>
  </si>
  <si>
    <t xml:space="preserve"> - Mỳ chính</t>
  </si>
  <si>
    <t xml:space="preserve"> - Hành khô</t>
  </si>
  <si>
    <t xml:space="preserve"> - Ga</t>
  </si>
  <si>
    <t xml:space="preserve"> - Nước rửa bát</t>
  </si>
  <si>
    <t xml:space="preserve"> - Hành lá</t>
  </si>
  <si>
    <t xml:space="preserve"> - Chả lụa</t>
  </si>
  <si>
    <t xml:space="preserve"> - Su su</t>
  </si>
  <si>
    <t xml:space="preserve"> - Thịt gà</t>
  </si>
  <si>
    <t xml:space="preserve"> - Giò</t>
  </si>
  <si>
    <t xml:space="preserve"> - Gừng         </t>
  </si>
  <si>
    <t xml:space="preserve"> - Bí xanh </t>
  </si>
  <si>
    <t xml:space="preserve"> - Rau cải</t>
  </si>
  <si>
    <t xml:space="preserve"> - Bắp cải</t>
  </si>
  <si>
    <t xml:space="preserve"> - Trúng vịt</t>
  </si>
  <si>
    <t xml:space="preserve"> - Đậu  phụ</t>
  </si>
  <si>
    <t>Vũ Xuân Hồng</t>
  </si>
  <si>
    <t xml:space="preserve"> - Trứng vịt</t>
  </si>
  <si>
    <r>
      <t>Bữa trưa:</t>
    </r>
    <r>
      <rPr>
        <i/>
        <sz val="14"/>
        <color rgb="FF000000"/>
        <rFont val="Times New Roman"/>
        <family val="1"/>
      </rPr>
      <t xml:space="preserve">
( Thịt lợn rang + đậu phụ sốt cà chua , Chả lụa rim mắm, canh bí đỏ)</t>
    </r>
  </si>
  <si>
    <r>
      <rPr>
        <b/>
        <i/>
        <sz val="14"/>
        <color indexed="8"/>
        <rFont val="Times New Roman"/>
        <family val="1"/>
      </rPr>
      <t>Bữa trưa:</t>
    </r>
    <r>
      <rPr>
        <i/>
        <sz val="14"/>
        <color indexed="8"/>
        <rFont val="Times New Roman"/>
        <family val="1"/>
      </rPr>
      <t xml:space="preserve">
( Thịt lợn rang + đậu phụ sốt cà chua, chả lụa rim mắm, Bí xanh luộc)</t>
    </r>
  </si>
  <si>
    <r>
      <t>Bữa tối:</t>
    </r>
    <r>
      <rPr>
        <i/>
        <sz val="14"/>
        <color rgb="FF000000"/>
        <rFont val="Times New Roman"/>
        <family val="1"/>
      </rPr>
      <t xml:space="preserve">
(Gà rang gừng, Bắp cải luộc, Trứng rán)</t>
    </r>
  </si>
  <si>
    <r>
      <rPr>
        <b/>
        <i/>
        <sz val="14"/>
        <color indexed="8"/>
        <rFont val="Times New Roman"/>
        <family val="1"/>
      </rPr>
      <t>Bữa tối:</t>
    </r>
    <r>
      <rPr>
        <i/>
        <sz val="14"/>
        <color indexed="8"/>
        <rFont val="Times New Roman"/>
        <family val="1"/>
      </rPr>
      <t xml:space="preserve">
( Thịt lợn trứng kho tầu, Giò chấm mắm, Bắp cải luôc)</t>
    </r>
  </si>
  <si>
    <r>
      <rPr>
        <b/>
        <i/>
        <sz val="14"/>
        <color theme="1"/>
        <rFont val="Times New Roman"/>
        <family val="1"/>
      </rPr>
      <t>Bữa trưa</t>
    </r>
    <r>
      <rPr>
        <i/>
        <sz val="14"/>
        <color theme="1"/>
        <rFont val="Times New Roman"/>
        <family val="1"/>
      </rPr>
      <t>:
( Chả cá rán; Đậu phụ rán sốt cà chua; canh rau cải, Thịt lợn xào su su)</t>
    </r>
  </si>
  <si>
    <r>
      <rPr>
        <b/>
        <i/>
        <sz val="14"/>
        <color indexed="8"/>
        <rFont val="Times New Roman"/>
        <family val="1"/>
      </rPr>
      <t>Bữa tối:</t>
    </r>
    <r>
      <rPr>
        <i/>
        <sz val="14"/>
        <color indexed="8"/>
        <rFont val="Times New Roman"/>
        <family val="1"/>
      </rPr>
      <t xml:space="preserve">
( Thịt lợn rang, Trứng rán, Giò chấm mắm,
 Bí xanh luộc)</t>
    </r>
  </si>
  <si>
    <t>Giò</t>
  </si>
  <si>
    <t>Chả lụa</t>
  </si>
  <si>
    <t>Chả cá</t>
  </si>
  <si>
    <t>Thịt lợn</t>
  </si>
  <si>
    <t>Cà Chua</t>
  </si>
  <si>
    <t xml:space="preserve">Gừng </t>
  </si>
  <si>
    <t>Trứng</t>
  </si>
  <si>
    <t>Thịt gà</t>
  </si>
  <si>
    <t xml:space="preserve"> - Quả đỗ</t>
  </si>
  <si>
    <r>
      <rPr>
        <b/>
        <i/>
        <sz val="14"/>
        <color theme="1"/>
        <rFont val="Times New Roman"/>
        <family val="1"/>
      </rPr>
      <t>Bữa tối:</t>
    </r>
    <r>
      <rPr>
        <i/>
        <sz val="14"/>
        <color theme="1"/>
        <rFont val="Times New Roman"/>
        <family val="1"/>
      </rPr>
      <t xml:space="preserve">
( Chả cá rán; trứng rán; canh cải bắp, thịt xào quả đỗ)</t>
    </r>
  </si>
  <si>
    <r>
      <rPr>
        <b/>
        <i/>
        <sz val="14"/>
        <color theme="1"/>
        <rFont val="Times New Roman"/>
        <family val="1"/>
      </rPr>
      <t>Bữa trưa:</t>
    </r>
    <r>
      <rPr>
        <i/>
        <sz val="14"/>
        <color theme="1"/>
        <rFont val="Times New Roman"/>
        <family val="1"/>
      </rPr>
      <t xml:space="preserve">
( Thịt gà rang gừng + đậu phụ rán, su su luộc)</t>
    </r>
  </si>
  <si>
    <r>
      <rPr>
        <b/>
        <i/>
        <sz val="14"/>
        <color rgb="FF000000"/>
        <rFont val="Times New Roman"/>
        <family val="1"/>
      </rPr>
      <t>Bữa trưa:</t>
    </r>
    <r>
      <rPr>
        <i/>
        <sz val="14"/>
        <color indexed="8"/>
        <rFont val="Times New Roman"/>
        <family val="1"/>
      </rPr>
      <t xml:space="preserve">
( Thịt lợn rang + trứng luộc; </t>
    </r>
    <r>
      <rPr>
        <i/>
        <sz val="14"/>
        <color rgb="FF000000"/>
        <rFont val="Times New Roman"/>
        <family val="1"/>
      </rPr>
      <t>đậu phụ rán,</t>
    </r>
    <r>
      <rPr>
        <i/>
        <sz val="14"/>
        <color indexed="8"/>
        <rFont val="Times New Roman"/>
        <family val="1"/>
      </rPr>
      <t xml:space="preserve"> canh bí đỏ)</t>
    </r>
  </si>
  <si>
    <t xml:space="preserve"> - Đường trắng sơn la</t>
  </si>
  <si>
    <r>
      <rPr>
        <b/>
        <i/>
        <sz val="14"/>
        <color theme="1"/>
        <rFont val="Times New Roman"/>
        <family val="1"/>
      </rPr>
      <t>Bữa tối:</t>
    </r>
    <r>
      <rPr>
        <i/>
        <sz val="14"/>
        <color theme="1"/>
        <rFont val="Times New Roman"/>
        <family val="1"/>
      </rPr>
      <t xml:space="preserve">
( Chả cá rán, Đậu phụ rán, Thịt lợn xào quả đỗ, Bắp cải luộc )</t>
    </r>
  </si>
  <si>
    <t>( Từ ngày 06/04/2026 đến 10/04/2026)</t>
  </si>
  <si>
    <t>( Từ ngày 01/04/2026 đến 03/04/2026)</t>
  </si>
  <si>
    <t>Ngày 01/04/2026
( Tổng 200 hs ăn )</t>
  </si>
  <si>
    <t>Ngày 02/04/2026
( Tổng 200 hs ăn )</t>
  </si>
  <si>
    <t>Ngày 03/04/2026
( Tổng 200 hs ăn )</t>
  </si>
  <si>
    <t>Ngày 06/04/2026
( Tổng 200 hs ăn )</t>
  </si>
  <si>
    <t>Ngày 07/04/2026
( Tổng 200 hs ăn )</t>
  </si>
  <si>
    <t>Ngày 08/04/2026
( Tổng 200 hs ăn )</t>
  </si>
  <si>
    <t>Ngày 09/04/2026
( Tổng 200 hs ăn )</t>
  </si>
  <si>
    <t>Ngày 10/04/2026
( Tổng 200 hs ăn )</t>
  </si>
  <si>
    <t>( Từ ngày 13/04/2026 đến 17/04/2026)</t>
  </si>
  <si>
    <t>Ngày 13/04/2026
( Tổng 200 hs ăn )</t>
  </si>
  <si>
    <t>Ngày 14/04/2026
( Tổng 200 hs ăn )</t>
  </si>
  <si>
    <t>Ngày 15/04/2026
( Tổng 200 hs ăn )</t>
  </si>
  <si>
    <t>Ngày 16/04/2026
( Tổng 200 hs ăn )</t>
  </si>
  <si>
    <t>Ngày 17/04/2026
( Tổng 200 hs ăn )</t>
  </si>
  <si>
    <t>( Từ ngày 20/04/2026 đến 24/04/2026)</t>
  </si>
  <si>
    <t>Ngày 20/04/2026
( Tổng 200 hs ăn )</t>
  </si>
  <si>
    <t>Ngày 21/04/2026
( Tổng 200 hs ăn )</t>
  </si>
  <si>
    <t>Ngày 22/04/2026
( Tổng 200 hs ăn )</t>
  </si>
  <si>
    <t>Ngày 23/04/2026
( Tổng 200 hs ăn )</t>
  </si>
  <si>
    <t>Ngày 24/04/2026
( Tổng 200 hs ăn )</t>
  </si>
  <si>
    <r>
      <rPr>
        <b/>
        <i/>
        <sz val="14"/>
        <color theme="1"/>
        <rFont val="Times New Roman"/>
        <family val="1"/>
      </rPr>
      <t>Bữa trưa:</t>
    </r>
    <r>
      <rPr>
        <i/>
        <sz val="14"/>
        <color theme="1"/>
        <rFont val="Times New Roman"/>
        <family val="1"/>
      </rPr>
      <t xml:space="preserve">
( Thịt gà rang gừng + đậu phụ rán sốt cà chua, su su luộc)</t>
    </r>
  </si>
  <si>
    <t>( Từ ngày 28/04/2026 đến 29/04/2026)</t>
  </si>
  <si>
    <t>Ngày 28/04/2026
( Tổng 200 hs ăn )</t>
  </si>
  <si>
    <t>Ngày 29/04/2026
( Tổng 200 hs ăn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</si>
</sst>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 * #,##0.00_ ;_ * \-#,##0.00_ ;_ * &quot;-&quot;??_ ;_ @_ "/>
    <numFmt numFmtId="165" formatCode="_ * #,##0_ ;_ * \-#,##0_ ;_ * &quot;-&quot;??_ ;_ @_ "/>
    <numFmt numFmtId="166" formatCode="_(* #,##0.0_);_(* \(#,##0.0\);_(* &quot;-&quot;??_);_(@_)"/>
    <numFmt numFmtId="167" formatCode="_(* #,##0_);_(* \(#,##0\);_(* &quot;-&quot;??_);_(@_)"/>
    <numFmt numFmtId="168" formatCode="0.0"/>
  </numFmts>
  <fonts count="24">
    <font>
      <sz val="11"/>
      <color theme="1"/>
      <name val="Calibri"/>
      <charset val="13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sz val="14"/>
      <color indexed="8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name val="Times New Roman"/>
      <family val="1"/>
    </font>
    <font>
      <b/>
      <sz val="16"/>
      <color theme="1"/>
      <name val="Times New Roman"/>
      <family val="1"/>
    </font>
    <font>
      <i/>
      <sz val="13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i/>
      <sz val="14"/>
      <color rgb="FF000000"/>
      <name val="Times New Roman"/>
      <family val="1"/>
    </font>
    <font>
      <i/>
      <sz val="14"/>
      <color indexed="8"/>
      <name val="Times New Roman"/>
      <family val="1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i/>
      <sz val="14"/>
      <color rgb="FF000000"/>
      <name val="Times New Roman"/>
      <family val="1"/>
    </font>
    <font>
      <b/>
      <i/>
      <sz val="14"/>
      <color indexed="8"/>
      <name val="Times New Roman"/>
      <family val="1"/>
    </font>
    <font>
      <b/>
      <i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164" fontId="19" fillId="0" borderId="0" applyFont="0" applyFill="0" applyBorder="0" applyAlignment="0" applyProtection="0">
      <alignment vertical="center"/>
    </xf>
    <xf numFmtId="0" fontId="16" fillId="0" borderId="0"/>
  </cellStyleXfs>
  <cellXfs count="118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165" fontId="1" fillId="2" borderId="0" xfId="1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165" fontId="1" fillId="2" borderId="2" xfId="1" applyNumberFormat="1" applyFont="1" applyFill="1" applyBorder="1" applyAlignment="1">
      <alignment horizontal="center"/>
    </xf>
    <xf numFmtId="0" fontId="7" fillId="2" borderId="0" xfId="0" applyFont="1" applyFill="1" applyBorder="1" applyAlignment="1"/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/>
    <xf numFmtId="0" fontId="0" fillId="2" borderId="0" xfId="0" applyFill="1" applyAlignment="1">
      <alignment vertical="center"/>
    </xf>
    <xf numFmtId="0" fontId="9" fillId="2" borderId="0" xfId="0" applyFont="1" applyFill="1" applyAlignment="1">
      <alignment vertical="center"/>
    </xf>
    <xf numFmtId="165" fontId="0" fillId="2" borderId="0" xfId="1" applyNumberFormat="1" applyFont="1" applyFill="1">
      <alignment vertical="center"/>
    </xf>
    <xf numFmtId="165" fontId="7" fillId="2" borderId="0" xfId="1" applyNumberFormat="1" applyFont="1" applyFill="1" applyBorder="1" applyAlignment="1">
      <alignment horizontal="center"/>
    </xf>
    <xf numFmtId="165" fontId="8" fillId="2" borderId="0" xfId="1" applyNumberFormat="1" applyFont="1" applyFill="1" applyBorder="1" applyAlignment="1">
      <alignment horizontal="center"/>
    </xf>
    <xf numFmtId="0" fontId="10" fillId="2" borderId="0" xfId="0" applyFont="1" applyFill="1" applyBorder="1" applyAlignment="1"/>
    <xf numFmtId="0" fontId="1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165" fontId="7" fillId="2" borderId="0" xfId="1" applyNumberFormat="1" applyFont="1" applyFill="1" applyBorder="1" applyAlignment="1">
      <alignment horizontal="left"/>
    </xf>
    <xf numFmtId="0" fontId="11" fillId="2" borderId="2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12" fillId="2" borderId="0" xfId="2" applyFont="1" applyFill="1" applyBorder="1"/>
    <xf numFmtId="0" fontId="12" fillId="2" borderId="0" xfId="2" applyFont="1" applyFill="1" applyBorder="1" applyAlignment="1">
      <alignment horizontal="center"/>
    </xf>
    <xf numFmtId="1" fontId="12" fillId="2" borderId="0" xfId="2" applyNumberFormat="1" applyFont="1" applyFill="1" applyBorder="1" applyAlignment="1">
      <alignment horizontal="right" vertical="center"/>
    </xf>
    <xf numFmtId="167" fontId="12" fillId="2" borderId="0" xfId="1" applyNumberFormat="1" applyFont="1" applyFill="1" applyBorder="1" applyAlignment="1">
      <alignment horizontal="right" vertical="center"/>
    </xf>
    <xf numFmtId="167" fontId="12" fillId="2" borderId="0" xfId="1" applyNumberFormat="1" applyFont="1" applyFill="1" applyBorder="1" applyAlignment="1" applyProtection="1">
      <alignment horizontal="right" vertical="center"/>
    </xf>
    <xf numFmtId="166" fontId="12" fillId="2" borderId="0" xfId="1" applyNumberFormat="1" applyFont="1" applyFill="1" applyBorder="1" applyAlignment="1">
      <alignment horizontal="right" vertical="center"/>
    </xf>
    <xf numFmtId="0" fontId="12" fillId="2" borderId="0" xfId="2" applyFont="1" applyFill="1" applyBorder="1" applyAlignment="1">
      <alignment horizontal="right" vertical="center"/>
    </xf>
    <xf numFmtId="0" fontId="12" fillId="2" borderId="0" xfId="0" applyFont="1" applyFill="1" applyBorder="1" applyAlignment="1"/>
    <xf numFmtId="168" fontId="12" fillId="2" borderId="0" xfId="2" applyNumberFormat="1" applyFont="1" applyFill="1" applyBorder="1" applyAlignment="1">
      <alignment horizontal="right" vertical="center"/>
    </xf>
    <xf numFmtId="3" fontId="7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3" fillId="2" borderId="2" xfId="0" applyFont="1" applyFill="1" applyBorder="1" applyAlignment="1"/>
    <xf numFmtId="0" fontId="5" fillId="2" borderId="2" xfId="0" applyFont="1" applyFill="1" applyBorder="1" applyAlignment="1">
      <alignment horizontal="center" vertical="center"/>
    </xf>
    <xf numFmtId="165" fontId="5" fillId="2" borderId="2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165" fontId="7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165" fontId="5" fillId="2" borderId="0" xfId="1" applyNumberFormat="1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vertical="center" wrapText="1"/>
    </xf>
    <xf numFmtId="3" fontId="1" fillId="2" borderId="0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165" fontId="1" fillId="2" borderId="2" xfId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/>
    <xf numFmtId="165" fontId="8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center"/>
    </xf>
    <xf numFmtId="165" fontId="0" fillId="2" borderId="0" xfId="0" applyNumberFormat="1" applyFill="1" applyAlignment="1">
      <alignment vertical="center"/>
    </xf>
    <xf numFmtId="1" fontId="7" fillId="2" borderId="0" xfId="0" applyNumberFormat="1" applyFont="1" applyFill="1" applyBorder="1" applyAlignment="1"/>
    <xf numFmtId="167" fontId="7" fillId="2" borderId="0" xfId="0" applyNumberFormat="1" applyFont="1" applyFill="1" applyBorder="1" applyAlignment="1"/>
    <xf numFmtId="168" fontId="7" fillId="2" borderId="0" xfId="0" applyNumberFormat="1" applyFont="1" applyFill="1" applyBorder="1" applyAlignment="1"/>
    <xf numFmtId="0" fontId="12" fillId="2" borderId="0" xfId="2" applyFont="1" applyFill="1" applyBorder="1" applyAlignment="1">
      <alignment horizontal="right"/>
    </xf>
    <xf numFmtId="165" fontId="2" fillId="2" borderId="2" xfId="1" applyNumberFormat="1" applyFont="1" applyFill="1" applyBorder="1" applyAlignment="1">
      <alignment horizontal="center"/>
    </xf>
    <xf numFmtId="165" fontId="0" fillId="2" borderId="0" xfId="1" applyNumberFormat="1" applyFont="1" applyFill="1" applyAlignment="1">
      <alignment vertical="center"/>
    </xf>
    <xf numFmtId="165" fontId="8" fillId="2" borderId="0" xfId="1" applyNumberFormat="1" applyFont="1" applyFill="1" applyBorder="1" applyAlignment="1"/>
    <xf numFmtId="167" fontId="12" fillId="2" borderId="0" xfId="2" applyNumberFormat="1" applyFont="1" applyFill="1" applyBorder="1" applyAlignment="1">
      <alignment horizontal="center"/>
    </xf>
    <xf numFmtId="164" fontId="7" fillId="2" borderId="0" xfId="1" applyFont="1" applyFill="1" applyBorder="1" applyAlignment="1"/>
    <xf numFmtId="165" fontId="12" fillId="2" borderId="0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3" fontId="1" fillId="2" borderId="0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3" fontId="13" fillId="2" borderId="0" xfId="0" applyNumberFormat="1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3" fontId="14" fillId="2" borderId="0" xfId="0" applyNumberFormat="1" applyFont="1" applyFill="1" applyBorder="1" applyAlignment="1">
      <alignment horizontal="center"/>
    </xf>
    <xf numFmtId="3" fontId="15" fillId="2" borderId="0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109980" y="419100"/>
          <a:ext cx="162433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2D31430-6B63-491B-BFD0-12D35AB4E24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D30688E-1C1D-48FF-8C00-BE41E8F0D1D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5198044C-070C-4098-A0C5-527295ACE47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F985F61-5510-4478-BB6E-540A39C98A0D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EDE4E15F-9CD4-48A3-8BB1-2125F535E207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25DC0FF9-5120-4A92-94EE-1CF38FDAF5C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18B0E07C-55F4-4992-B454-42E12EBCC94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2C50F495-C025-431F-BFD7-F8955F5AE70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30294666-67AE-43B2-B928-8EB1E8DBE9A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DDEBE93E-FECB-4E1C-A321-E9262EC68DF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B4E303B7-5AE5-46A5-AEC0-4D3C1E61DF5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FF1A5C22-11CD-4005-8A84-54E7C5B65C5A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3B00CA82-A598-4DA4-A718-213F26C315C8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35856D50-4665-4E56-A753-4FA2DFD43D1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8B99A612-A08B-4C22-9900-E1C668FF9FA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9C43174-CAB6-47A9-B262-0F656798802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36254D18-3933-448C-B771-AAD2B0F86945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CE280681-0D3F-487B-88E1-A06A05CEF13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C842069-3224-4C85-AE22-56E942F7342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F303EBD4-AAE1-490D-A079-1D0992B5645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B29623E9-83F3-4A4F-A0E4-F24E2960C30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BEF17A58-3C04-4586-B610-9082A9EABA48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CC7D0481-5A79-4297-8E53-1EBAC4BB0A0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90F7C73E-58AC-42D7-A161-87C3CF2B4FDC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E06DE078-622C-4351-9732-4CD13CBB5FC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4CFCB7E5-C63C-4BB3-80F8-A4452290D71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A1628542-84F4-4D0B-AB4D-F6024CCA063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D83056C4-88D9-4A34-BC2F-83E435700FF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B7CC4395-F834-4DE6-8AB0-F1A67882E75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B590969E-943B-4D5B-A570-A3849D8EFD2F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1E343D13-D247-465C-80C1-EF42C003F78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FD481A74-E69B-452E-A433-B7D478F8704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529C1B7D-D105-4365-B249-06219C7B382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D9167A32-89F2-4D1F-9491-2BA442550652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53180C0-2D92-40E5-853E-8F44FF8252E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95F82A1-9844-468D-BF1E-4741AA1D646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70BD23C-18C3-4B0F-A361-F99E21ABED0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234FC33-AF17-4099-A39C-4009DF2C9F1C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ECCB3A5-B17A-4A53-AE4D-6985C1DF4F9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91120E3E-8A89-4A9F-8DF1-48C552DAA49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907D235C-EDF9-4775-A32B-0E2F3B14095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6EBB6BCD-48D6-4B8B-B701-70E1253345F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B7A05B1B-DB3B-43FE-A049-06A1CA67A60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886708EA-6A8C-4C34-9B7E-D1850A19C40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AC90BB77-7380-43F4-9377-EAF3CC23687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2726495C-AB50-481F-9EFA-F3D6345B313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F7405800-32A2-4429-900B-A0E691BA6F3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5E11155E-4E85-4D52-BDBC-46BED9A5392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842ABF58-0008-4BD9-A709-2A4DAF66F99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13080B11-808A-48EB-B6A3-BE49C9640B8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B9ACFFBA-BBBF-4325-855B-DF89D5C8895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94E1D8E9-57B3-46B9-BCB2-BC851474D62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EF98D07D-1029-4A02-B5E5-9F089BD2F03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9E0DAA1E-01C1-4F7D-A4FF-0E02F7E9306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9BC7A16E-CF09-42BF-8C0F-1D85634C744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08C72D54-B279-4490-B1AE-5C16BA8F063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DBB5482E-BF60-46D0-B5A5-5C7B7E47C04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1682C4D0-312A-4D0E-BBE3-68832DDE26B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BC876E0A-3189-40E5-A2C6-D1442ECCC53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738EF446-D822-4612-BA06-B9B9ED044FFA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9BD728B4-2C98-4744-99EF-D6E9D1D1E41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A2E11F06-AA43-4203-9FCB-CC16429FB93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720D6134-0903-4753-BE4C-762F77A4072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31703443-73C4-4756-BBF7-C2780C715378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A80AE6B6-944F-4994-9615-58B5A1B287A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3DF4A7EF-32BD-42DD-863C-940CE5749B1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04CF015A-6C9D-40D2-A58D-55F5FBC02CF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A053F09E-2C62-4323-B17E-6367B85C788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ADBB064C-ED6D-4E78-B910-13AD8FF0E625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8A0733A9-2A6B-4142-8177-01D776840D6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11EE268E-2647-41D7-A76E-43AC66F6EA68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9913F05C-9AF4-45D3-884F-9E09641BD3DA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5DE737A2-51ED-4D39-ABCB-5B022F7FDB1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89932EB0-E447-4413-91B1-5110BD20338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F5739B64-7485-454E-842E-A881FC2A1D96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730C0B86-6043-4947-AD6C-E2455084B05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FF47186B-4244-4285-92CE-C4ED3839CD0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AECB6062-BD7F-47C1-9AA4-10A0FB00234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B52B4387-84E0-4310-9545-10029A96F2E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D0B9FEC1-F771-42ED-9FE3-CB8019A56DB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2258572E-15EE-4640-BBCF-B8775580745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7116F366-A61F-42C8-A664-E771CFED4CA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DA0A7D7A-D24F-40BD-AF9C-3387C7A2E398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6E108F0E-4475-4623-9CC0-A85F5CDBA48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10251722-3403-42D9-B6C2-0DC12C5BA4A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B6878D1F-C515-45ED-8696-2D295CEED65F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FDB6D49A-D4F9-4CB7-B6EA-41D4F3EB261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FF13ED44-7A34-42A6-A6A4-EF3E2847F47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4C2BD00A-DAD4-4B35-99C1-F97DDDCFB03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CD5E793D-DF46-4064-A174-6B8BCF33765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2C268360-F0F7-4DAD-879B-13D1D68CA2D5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6B8FD447-4C14-49DA-93C3-EC0459F5DDFC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C1D2AE96-2826-411B-825B-CFA40841046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0235011F-9B03-4364-8378-B9527E593CF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61DD49EE-2292-45B1-A0B9-AE95EEA90C6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7E0E5ECE-DFB2-47CA-A906-8D23CCAEDAC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C49616AF-D402-4FF0-8418-71D58E6B8EF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45C2E1FB-289C-4D19-9ADF-0EFD6B87892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41CEC9D7-640B-42C7-9D43-FC0F47F44EE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0761F4A5-64A6-420B-88D8-87C44A8CCCB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548D9BA7-C910-4E3E-A6EC-452C93ED85F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DF8474C0-4D73-4A69-AC65-0AD25B8B56B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D193E6DD-B255-495D-AA69-AB75BBA5EC3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946DB7CE-6F0C-4078-A97A-C61D5F22D87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2F58B7BA-E523-4894-9473-34F079A9267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C283019B-03E3-4E7B-A97D-B512B7FF037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B249AEF2-79BD-4EC2-A428-14AEF74210D6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4CDA4888-148B-444C-8735-23D46ED79388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9A3D76E2-C31C-46D2-9FC3-6E1C3974884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D73B50FF-9849-429D-B794-943B5B1B0B02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8EE01698-7531-4441-ADE0-F8488C48679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057B5C47-6A84-4D64-B4C8-5F659DE5C1D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42BACAB6-AA77-40D6-8C19-611E7085FC67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C444C8C4-9DB0-4148-A663-C3D26E98462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6FC97FE1-48AB-4825-A254-ED21A934425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5153E196-91D0-4F31-8BE6-FE1EFF937C6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50068758-CACF-4BAD-9DB5-0811D27BA928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0B511613-83C7-4E77-B06E-B554193A7F2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71E05B00-CBD2-4F5D-AFEA-213249ECBCE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6FE3018B-06FD-4419-AAA5-63C7E32EF3C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08FA708A-71FC-49AA-B7D2-C4AE588D3EE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62A7948A-AAD8-4FBB-9645-D3631EEFC0B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D0E480D7-DE5C-4836-AA64-6E183BC38607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F26CEF43-0204-4E9A-8021-48DCCC5611C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D3D140BC-393A-40BB-95E0-DC55154371E6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6CCAD886-62FD-4541-A030-CB00DFAEC0EA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6C6EBF93-41B1-4ABD-844C-D1F9B85C254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FE6EA766-0E4F-43E5-A18E-4620278D3D38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5F3AE52F-63BB-490C-A1AD-2023F1D6D6B5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0C1A04F2-5A41-427B-B546-F82F82C5016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7B4FE51C-6B61-49E4-A998-32B4CA095E6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16176CD5-7E72-491A-94ED-11571751198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7BC5D718-0696-4AC3-A46F-CBDBB8C9A6D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97BC77E7-6C62-44DF-9780-F4507C6C7C6C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68DC5AF3-9F26-4C53-B3D9-A6B1C3498255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2BD65526-C4E5-405F-B4D1-F59E40D4325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4" name="Straight Connector 103">
          <a:extLst>
            <a:ext uri="{FF2B5EF4-FFF2-40B4-BE49-F238E27FC236}">
              <a16:creationId xmlns:a16="http://schemas.microsoft.com/office/drawing/2014/main" id="{BB323CCE-04B6-4CA2-BF88-B7E27A4827E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0C578180-2DFF-414A-A74C-67E1CE39DF9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3DC04FBE-0C80-47C5-A93A-74D6EA794CC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7DE58EF9-C8CA-45E2-AEF6-8C44EB1CCE1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id="{FFC532F8-04DA-4B19-A5B6-B9AB7E272F4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2C571045-FC74-4AAD-99D7-28DC5CDB305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id="{CE77A0E0-B815-4869-ABD4-6BD544358338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id="{E9DAF13D-FD05-4DFE-8C58-7653FE13762C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12" name="Straight Connector 111">
          <a:extLst>
            <a:ext uri="{FF2B5EF4-FFF2-40B4-BE49-F238E27FC236}">
              <a16:creationId xmlns:a16="http://schemas.microsoft.com/office/drawing/2014/main" id="{ECCCFECA-5D0C-4B94-87E0-39408DF750B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id="{EE211F15-DC8F-4007-9434-77F5E323139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14" name="Straight Connector 113">
          <a:extLst>
            <a:ext uri="{FF2B5EF4-FFF2-40B4-BE49-F238E27FC236}">
              <a16:creationId xmlns:a16="http://schemas.microsoft.com/office/drawing/2014/main" id="{6209C534-961A-4758-B3CE-AFEC15454CA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44B848BF-01A7-4E2A-8F89-4EB9711899E2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16" name="Straight Connector 115">
          <a:extLst>
            <a:ext uri="{FF2B5EF4-FFF2-40B4-BE49-F238E27FC236}">
              <a16:creationId xmlns:a16="http://schemas.microsoft.com/office/drawing/2014/main" id="{297E8A61-6FC6-45A7-A7D0-0A59BCD1643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FBE7B390-C0D3-454D-A958-BE35C8F1553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id="{0D909D23-8152-46C5-B11D-E280EC1F1C8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id="{B58379E3-2522-4D2E-A6FC-00F0F5F1A84D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id="{5C2D281C-C09C-45CD-9E05-4364A6191787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1D4E2BB6-FB1B-47AB-A4CB-DEAF8F42FE4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id="{A46A8F11-2D98-495A-A734-4592996A42F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id="{30CCAAC1-3D4B-4385-B004-932B1DF09402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34962FA7-BBFF-48B1-A013-FF2E9EA1A6E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id="{C127DEEA-2FCD-48F0-B13B-6171C839BF6F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08BA460A-63F4-4805-8BAD-E76FD9326D2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id="{6CCFB228-AF2D-4898-8863-13DC13CA239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28" name="Straight Connector 127">
          <a:extLst>
            <a:ext uri="{FF2B5EF4-FFF2-40B4-BE49-F238E27FC236}">
              <a16:creationId xmlns:a16="http://schemas.microsoft.com/office/drawing/2014/main" id="{4535E65D-4AFF-4709-9D91-E2BC3576930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29" name="Straight Connector 128">
          <a:extLst>
            <a:ext uri="{FF2B5EF4-FFF2-40B4-BE49-F238E27FC236}">
              <a16:creationId xmlns:a16="http://schemas.microsoft.com/office/drawing/2014/main" id="{71DA39C2-6BFF-4AE6-8A01-924EB8D7619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30" name="Straight Connector 129">
          <a:extLst>
            <a:ext uri="{FF2B5EF4-FFF2-40B4-BE49-F238E27FC236}">
              <a16:creationId xmlns:a16="http://schemas.microsoft.com/office/drawing/2014/main" id="{9ABB9C6D-3EC3-44A8-A1B0-E7CE85AE9A17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AA8D0318-EB17-4679-B13E-E55FBFA6F81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32" name="Straight Connector 131">
          <a:extLst>
            <a:ext uri="{FF2B5EF4-FFF2-40B4-BE49-F238E27FC236}">
              <a16:creationId xmlns:a16="http://schemas.microsoft.com/office/drawing/2014/main" id="{3D3C1C16-1C01-4DC3-938B-DF9B622618E7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33" name="Straight Connector 132">
          <a:extLst>
            <a:ext uri="{FF2B5EF4-FFF2-40B4-BE49-F238E27FC236}">
              <a16:creationId xmlns:a16="http://schemas.microsoft.com/office/drawing/2014/main" id="{B76A5431-36D3-46DD-BE2E-56A01B4AA08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34" name="Straight Connector 133">
          <a:extLst>
            <a:ext uri="{FF2B5EF4-FFF2-40B4-BE49-F238E27FC236}">
              <a16:creationId xmlns:a16="http://schemas.microsoft.com/office/drawing/2014/main" id="{58A9CFED-EF0A-472B-BD5B-E3F6114F2E1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35" name="Straight Connector 134">
          <a:extLst>
            <a:ext uri="{FF2B5EF4-FFF2-40B4-BE49-F238E27FC236}">
              <a16:creationId xmlns:a16="http://schemas.microsoft.com/office/drawing/2014/main" id="{CAA4B671-6617-4C4C-9EE6-870191CDA8A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36" name="Straight Connector 135">
          <a:extLst>
            <a:ext uri="{FF2B5EF4-FFF2-40B4-BE49-F238E27FC236}">
              <a16:creationId xmlns:a16="http://schemas.microsoft.com/office/drawing/2014/main" id="{C81F82F2-8900-409C-8EDB-B9ED59FCA696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C561DAA3-9126-42F3-9EC8-657916FD102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38" name="Straight Connector 137">
          <a:extLst>
            <a:ext uri="{FF2B5EF4-FFF2-40B4-BE49-F238E27FC236}">
              <a16:creationId xmlns:a16="http://schemas.microsoft.com/office/drawing/2014/main" id="{C3D74307-8D29-4895-923D-4844AC837A5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39" name="Straight Connector 138">
          <a:extLst>
            <a:ext uri="{FF2B5EF4-FFF2-40B4-BE49-F238E27FC236}">
              <a16:creationId xmlns:a16="http://schemas.microsoft.com/office/drawing/2014/main" id="{EC2BEB11-FF65-4DE3-A471-E9634BCDB9C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40" name="Straight Connector 139">
          <a:extLst>
            <a:ext uri="{FF2B5EF4-FFF2-40B4-BE49-F238E27FC236}">
              <a16:creationId xmlns:a16="http://schemas.microsoft.com/office/drawing/2014/main" id="{E61B9693-CB63-4D11-A19D-E0C867793355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3E4C712D-7D54-4228-AD09-5456DF5975F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42" name="Straight Connector 141">
          <a:extLst>
            <a:ext uri="{FF2B5EF4-FFF2-40B4-BE49-F238E27FC236}">
              <a16:creationId xmlns:a16="http://schemas.microsoft.com/office/drawing/2014/main" id="{B600BC23-0120-4923-94A9-048EBE814C4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43" name="Straight Connector 142">
          <a:extLst>
            <a:ext uri="{FF2B5EF4-FFF2-40B4-BE49-F238E27FC236}">
              <a16:creationId xmlns:a16="http://schemas.microsoft.com/office/drawing/2014/main" id="{F0EAB208-CDEF-4354-9C9F-1CF6D0438572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44" name="Straight Connector 143">
          <a:extLst>
            <a:ext uri="{FF2B5EF4-FFF2-40B4-BE49-F238E27FC236}">
              <a16:creationId xmlns:a16="http://schemas.microsoft.com/office/drawing/2014/main" id="{92D420A3-38AF-4EF9-AC5A-6DBE91CFFF9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45" name="Straight Connector 144">
          <a:extLst>
            <a:ext uri="{FF2B5EF4-FFF2-40B4-BE49-F238E27FC236}">
              <a16:creationId xmlns:a16="http://schemas.microsoft.com/office/drawing/2014/main" id="{1E6CC285-47BC-4068-A05A-5E3730A5CF72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46" name="Straight Connector 145">
          <a:extLst>
            <a:ext uri="{FF2B5EF4-FFF2-40B4-BE49-F238E27FC236}">
              <a16:creationId xmlns:a16="http://schemas.microsoft.com/office/drawing/2014/main" id="{A48C2DF9-989B-4C3D-A6B9-B2850B2A1D5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47" name="Straight Connector 146">
          <a:extLst>
            <a:ext uri="{FF2B5EF4-FFF2-40B4-BE49-F238E27FC236}">
              <a16:creationId xmlns:a16="http://schemas.microsoft.com/office/drawing/2014/main" id="{EFF59696-2DE2-402F-BC00-F2DD86B4779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48" name="Straight Connector 147">
          <a:extLst>
            <a:ext uri="{FF2B5EF4-FFF2-40B4-BE49-F238E27FC236}">
              <a16:creationId xmlns:a16="http://schemas.microsoft.com/office/drawing/2014/main" id="{2DE9AEAE-3BCC-42D0-9F01-4B3DF13CBF8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49" name="Straight Connector 148">
          <a:extLst>
            <a:ext uri="{FF2B5EF4-FFF2-40B4-BE49-F238E27FC236}">
              <a16:creationId xmlns:a16="http://schemas.microsoft.com/office/drawing/2014/main" id="{639D5F30-BD06-4B4D-B793-800CBE634F1F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id="{238338DB-B10D-43DD-A7AE-7047E856AA66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51" name="Straight Connector 150">
          <a:extLst>
            <a:ext uri="{FF2B5EF4-FFF2-40B4-BE49-F238E27FC236}">
              <a16:creationId xmlns:a16="http://schemas.microsoft.com/office/drawing/2014/main" id="{AD0F0FF9-A6D1-4094-9F0C-3722D506C71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52" name="Straight Connector 151">
          <a:extLst>
            <a:ext uri="{FF2B5EF4-FFF2-40B4-BE49-F238E27FC236}">
              <a16:creationId xmlns:a16="http://schemas.microsoft.com/office/drawing/2014/main" id="{FD887697-D92B-4961-9DDC-BE47AF5C5BD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CBA45DAE-B003-4BAF-89D0-45D09B65E3D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54" name="Straight Connector 153">
          <a:extLst>
            <a:ext uri="{FF2B5EF4-FFF2-40B4-BE49-F238E27FC236}">
              <a16:creationId xmlns:a16="http://schemas.microsoft.com/office/drawing/2014/main" id="{223476D6-BB0F-49EB-94DF-AEF592430F6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55" name="Straight Connector 154">
          <a:extLst>
            <a:ext uri="{FF2B5EF4-FFF2-40B4-BE49-F238E27FC236}">
              <a16:creationId xmlns:a16="http://schemas.microsoft.com/office/drawing/2014/main" id="{9ECABFF9-C78A-4983-9232-AECB96433BA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AB627AFC-66F9-4DF5-A276-167C62FF47F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57" name="Straight Connector 156">
          <a:extLst>
            <a:ext uri="{FF2B5EF4-FFF2-40B4-BE49-F238E27FC236}">
              <a16:creationId xmlns:a16="http://schemas.microsoft.com/office/drawing/2014/main" id="{06546AD9-177A-4656-91FA-0C228C9A775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58" name="Straight Connector 157">
          <a:extLst>
            <a:ext uri="{FF2B5EF4-FFF2-40B4-BE49-F238E27FC236}">
              <a16:creationId xmlns:a16="http://schemas.microsoft.com/office/drawing/2014/main" id="{AD58EF16-511F-4083-BB19-7D2BB9EBECE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59" name="Straight Connector 158">
          <a:extLst>
            <a:ext uri="{FF2B5EF4-FFF2-40B4-BE49-F238E27FC236}">
              <a16:creationId xmlns:a16="http://schemas.microsoft.com/office/drawing/2014/main" id="{891018F1-B551-484E-9F9C-165AE6FD976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60" name="Straight Connector 159">
          <a:extLst>
            <a:ext uri="{FF2B5EF4-FFF2-40B4-BE49-F238E27FC236}">
              <a16:creationId xmlns:a16="http://schemas.microsoft.com/office/drawing/2014/main" id="{45E7D714-273A-4701-968F-E26B0A429AD7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61" name="Straight Connector 160">
          <a:extLst>
            <a:ext uri="{FF2B5EF4-FFF2-40B4-BE49-F238E27FC236}">
              <a16:creationId xmlns:a16="http://schemas.microsoft.com/office/drawing/2014/main" id="{33E9C12F-19FD-452A-9916-126210BD19A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62" name="Straight Connector 161">
          <a:extLst>
            <a:ext uri="{FF2B5EF4-FFF2-40B4-BE49-F238E27FC236}">
              <a16:creationId xmlns:a16="http://schemas.microsoft.com/office/drawing/2014/main" id="{73B70D97-9E3E-4E73-BF7F-6FB899158BB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63" name="Straight Connector 162">
          <a:extLst>
            <a:ext uri="{FF2B5EF4-FFF2-40B4-BE49-F238E27FC236}">
              <a16:creationId xmlns:a16="http://schemas.microsoft.com/office/drawing/2014/main" id="{ADC345A5-F8BA-4426-BAB9-CBFC5B315AF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64" name="Straight Connector 163">
          <a:extLst>
            <a:ext uri="{FF2B5EF4-FFF2-40B4-BE49-F238E27FC236}">
              <a16:creationId xmlns:a16="http://schemas.microsoft.com/office/drawing/2014/main" id="{6D6BDD3D-EB0C-4E85-ACDA-9633291A7C0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65" name="Straight Connector 164">
          <a:extLst>
            <a:ext uri="{FF2B5EF4-FFF2-40B4-BE49-F238E27FC236}">
              <a16:creationId xmlns:a16="http://schemas.microsoft.com/office/drawing/2014/main" id="{E3C54CF9-10E5-4E0B-A50C-DEA49BD27F5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66" name="Straight Connector 165">
          <a:extLst>
            <a:ext uri="{FF2B5EF4-FFF2-40B4-BE49-F238E27FC236}">
              <a16:creationId xmlns:a16="http://schemas.microsoft.com/office/drawing/2014/main" id="{0DB2BDAA-9A39-47D8-A1F0-60F094277A3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67" name="Straight Connector 166">
          <a:extLst>
            <a:ext uri="{FF2B5EF4-FFF2-40B4-BE49-F238E27FC236}">
              <a16:creationId xmlns:a16="http://schemas.microsoft.com/office/drawing/2014/main" id="{A6A97AAB-F825-4FB6-8F23-DC000E85E98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68" name="Straight Connector 167">
          <a:extLst>
            <a:ext uri="{FF2B5EF4-FFF2-40B4-BE49-F238E27FC236}">
              <a16:creationId xmlns:a16="http://schemas.microsoft.com/office/drawing/2014/main" id="{A64DB92C-899C-4BF0-8852-BCACB0AF20F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69" name="Straight Connector 168">
          <a:extLst>
            <a:ext uri="{FF2B5EF4-FFF2-40B4-BE49-F238E27FC236}">
              <a16:creationId xmlns:a16="http://schemas.microsoft.com/office/drawing/2014/main" id="{80A2B57E-1983-477B-B836-B427292D91B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70" name="Straight Connector 169">
          <a:extLst>
            <a:ext uri="{FF2B5EF4-FFF2-40B4-BE49-F238E27FC236}">
              <a16:creationId xmlns:a16="http://schemas.microsoft.com/office/drawing/2014/main" id="{2AD439E7-35BE-4CCB-B01A-090071B75CC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71" name="Straight Connector 170">
          <a:extLst>
            <a:ext uri="{FF2B5EF4-FFF2-40B4-BE49-F238E27FC236}">
              <a16:creationId xmlns:a16="http://schemas.microsoft.com/office/drawing/2014/main" id="{8FF38C5D-FA70-43BA-B2D3-FAB6FFEDC24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72" name="Straight Connector 171">
          <a:extLst>
            <a:ext uri="{FF2B5EF4-FFF2-40B4-BE49-F238E27FC236}">
              <a16:creationId xmlns:a16="http://schemas.microsoft.com/office/drawing/2014/main" id="{967B7661-73F3-4678-BFCD-CE7A40E06B8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id="{8DB991B5-9EA8-4FBA-924A-9960A5779D6D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74" name="Straight Connector 173">
          <a:extLst>
            <a:ext uri="{FF2B5EF4-FFF2-40B4-BE49-F238E27FC236}">
              <a16:creationId xmlns:a16="http://schemas.microsoft.com/office/drawing/2014/main" id="{B998F4D2-684D-463D-B600-15AE55C13B4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id="{955912CB-FAF9-4C23-A12F-C8C78FA0A8B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EC6E94EB-9A8C-47DD-9DB4-07D9EA28583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77" name="Straight Connector 176">
          <a:extLst>
            <a:ext uri="{FF2B5EF4-FFF2-40B4-BE49-F238E27FC236}">
              <a16:creationId xmlns:a16="http://schemas.microsoft.com/office/drawing/2014/main" id="{2C642D5E-EE2E-4B65-95EB-E7D406875FB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78" name="Straight Connector 177">
          <a:extLst>
            <a:ext uri="{FF2B5EF4-FFF2-40B4-BE49-F238E27FC236}">
              <a16:creationId xmlns:a16="http://schemas.microsoft.com/office/drawing/2014/main" id="{05D6BBBD-E681-4B01-8AEA-3FA23810277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79" name="Straight Connector 178">
          <a:extLst>
            <a:ext uri="{FF2B5EF4-FFF2-40B4-BE49-F238E27FC236}">
              <a16:creationId xmlns:a16="http://schemas.microsoft.com/office/drawing/2014/main" id="{E2DA1530-10F5-4363-8AE2-B4FF6522E5A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26B2D95D-63E2-4359-A810-4714DAE2DAE8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81" name="Straight Connector 180">
          <a:extLst>
            <a:ext uri="{FF2B5EF4-FFF2-40B4-BE49-F238E27FC236}">
              <a16:creationId xmlns:a16="http://schemas.microsoft.com/office/drawing/2014/main" id="{39524809-BDB2-4F64-ADA1-0F1975CB563C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82" name="Straight Connector 181">
          <a:extLst>
            <a:ext uri="{FF2B5EF4-FFF2-40B4-BE49-F238E27FC236}">
              <a16:creationId xmlns:a16="http://schemas.microsoft.com/office/drawing/2014/main" id="{2AA50086-3BB4-4463-95FB-25B24BEF7066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83" name="Straight Connector 182">
          <a:extLst>
            <a:ext uri="{FF2B5EF4-FFF2-40B4-BE49-F238E27FC236}">
              <a16:creationId xmlns:a16="http://schemas.microsoft.com/office/drawing/2014/main" id="{D5187A9D-85F8-47D3-8E87-2DA4FE138AE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84" name="Straight Connector 183">
          <a:extLst>
            <a:ext uri="{FF2B5EF4-FFF2-40B4-BE49-F238E27FC236}">
              <a16:creationId xmlns:a16="http://schemas.microsoft.com/office/drawing/2014/main" id="{1D739A11-DDEE-46C9-929A-CD7850A58B5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85" name="Straight Connector 184">
          <a:extLst>
            <a:ext uri="{FF2B5EF4-FFF2-40B4-BE49-F238E27FC236}">
              <a16:creationId xmlns:a16="http://schemas.microsoft.com/office/drawing/2014/main" id="{D709F021-E1BA-4BB5-8C6D-63478E8D76F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86" name="Straight Connector 185">
          <a:extLst>
            <a:ext uri="{FF2B5EF4-FFF2-40B4-BE49-F238E27FC236}">
              <a16:creationId xmlns:a16="http://schemas.microsoft.com/office/drawing/2014/main" id="{2B74E7B5-4B19-4DC9-AFAD-A7AD8B952F4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87" name="Straight Connector 186">
          <a:extLst>
            <a:ext uri="{FF2B5EF4-FFF2-40B4-BE49-F238E27FC236}">
              <a16:creationId xmlns:a16="http://schemas.microsoft.com/office/drawing/2014/main" id="{4F25283E-8673-4ED3-ABAB-FF87B95C7FE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88" name="Straight Connector 187">
          <a:extLst>
            <a:ext uri="{FF2B5EF4-FFF2-40B4-BE49-F238E27FC236}">
              <a16:creationId xmlns:a16="http://schemas.microsoft.com/office/drawing/2014/main" id="{18CFB978-9C03-487C-A829-D90BBF4ED44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89" name="Straight Connector 188">
          <a:extLst>
            <a:ext uri="{FF2B5EF4-FFF2-40B4-BE49-F238E27FC236}">
              <a16:creationId xmlns:a16="http://schemas.microsoft.com/office/drawing/2014/main" id="{44061BB3-B247-4BEE-AB50-A5C5B580919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90" name="Straight Connector 189">
          <a:extLst>
            <a:ext uri="{FF2B5EF4-FFF2-40B4-BE49-F238E27FC236}">
              <a16:creationId xmlns:a16="http://schemas.microsoft.com/office/drawing/2014/main" id="{CE69F86B-0161-46C3-B189-DB29361C021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91" name="Straight Connector 190">
          <a:extLst>
            <a:ext uri="{FF2B5EF4-FFF2-40B4-BE49-F238E27FC236}">
              <a16:creationId xmlns:a16="http://schemas.microsoft.com/office/drawing/2014/main" id="{FE4B7A43-B50C-431D-94E2-5847F8ED19B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92" name="Straight Connector 191">
          <a:extLst>
            <a:ext uri="{FF2B5EF4-FFF2-40B4-BE49-F238E27FC236}">
              <a16:creationId xmlns:a16="http://schemas.microsoft.com/office/drawing/2014/main" id="{9961FB11-6229-4D79-AE29-C5FAD8DAAD9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93" name="Straight Connector 192">
          <a:extLst>
            <a:ext uri="{FF2B5EF4-FFF2-40B4-BE49-F238E27FC236}">
              <a16:creationId xmlns:a16="http://schemas.microsoft.com/office/drawing/2014/main" id="{2944E52C-7B9B-47BE-8AA6-90F98920781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94" name="Straight Connector 193">
          <a:extLst>
            <a:ext uri="{FF2B5EF4-FFF2-40B4-BE49-F238E27FC236}">
              <a16:creationId xmlns:a16="http://schemas.microsoft.com/office/drawing/2014/main" id="{5EAA1333-CCB1-4990-B1A4-F06229DD1E9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95" name="Straight Connector 194">
          <a:extLst>
            <a:ext uri="{FF2B5EF4-FFF2-40B4-BE49-F238E27FC236}">
              <a16:creationId xmlns:a16="http://schemas.microsoft.com/office/drawing/2014/main" id="{6C989DBA-6A38-4533-B3FD-58511F9F7B8A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96" name="Straight Connector 195">
          <a:extLst>
            <a:ext uri="{FF2B5EF4-FFF2-40B4-BE49-F238E27FC236}">
              <a16:creationId xmlns:a16="http://schemas.microsoft.com/office/drawing/2014/main" id="{8A8FE3F6-FF20-40F1-B28F-00DBBE7C624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97" name="Straight Connector 196">
          <a:extLst>
            <a:ext uri="{FF2B5EF4-FFF2-40B4-BE49-F238E27FC236}">
              <a16:creationId xmlns:a16="http://schemas.microsoft.com/office/drawing/2014/main" id="{33A79A6B-320C-4711-B4DA-21D2AC40A96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98" name="Straight Connector 197">
          <a:extLst>
            <a:ext uri="{FF2B5EF4-FFF2-40B4-BE49-F238E27FC236}">
              <a16:creationId xmlns:a16="http://schemas.microsoft.com/office/drawing/2014/main" id="{264D4B9F-2FFF-4D65-8142-8624A128650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99" name="Straight Connector 198">
          <a:extLst>
            <a:ext uri="{FF2B5EF4-FFF2-40B4-BE49-F238E27FC236}">
              <a16:creationId xmlns:a16="http://schemas.microsoft.com/office/drawing/2014/main" id="{25A0DD79-B3A5-4ED0-83F5-C72A951EB97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00" name="Straight Connector 199">
          <a:extLst>
            <a:ext uri="{FF2B5EF4-FFF2-40B4-BE49-F238E27FC236}">
              <a16:creationId xmlns:a16="http://schemas.microsoft.com/office/drawing/2014/main" id="{E4FD0E2C-625C-4B49-A83B-255295CFFB57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01" name="Straight Connector 200">
          <a:extLst>
            <a:ext uri="{FF2B5EF4-FFF2-40B4-BE49-F238E27FC236}">
              <a16:creationId xmlns:a16="http://schemas.microsoft.com/office/drawing/2014/main" id="{BF3052B5-C384-4180-B923-B7C02D0D3A3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02" name="Straight Connector 201">
          <a:extLst>
            <a:ext uri="{FF2B5EF4-FFF2-40B4-BE49-F238E27FC236}">
              <a16:creationId xmlns:a16="http://schemas.microsoft.com/office/drawing/2014/main" id="{833F87AF-909A-45DF-B3E1-A56CCC9D3FB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03" name="Straight Connector 202">
          <a:extLst>
            <a:ext uri="{FF2B5EF4-FFF2-40B4-BE49-F238E27FC236}">
              <a16:creationId xmlns:a16="http://schemas.microsoft.com/office/drawing/2014/main" id="{9177EFB6-2B75-4296-B5E4-1E247828A6B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04" name="Straight Connector 203">
          <a:extLst>
            <a:ext uri="{FF2B5EF4-FFF2-40B4-BE49-F238E27FC236}">
              <a16:creationId xmlns:a16="http://schemas.microsoft.com/office/drawing/2014/main" id="{C6D9CB78-3378-4D57-856C-C5EAF4FF947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05" name="Straight Connector 204">
          <a:extLst>
            <a:ext uri="{FF2B5EF4-FFF2-40B4-BE49-F238E27FC236}">
              <a16:creationId xmlns:a16="http://schemas.microsoft.com/office/drawing/2014/main" id="{54461D42-F8CD-4169-952A-3E2C673AA33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06" name="Straight Connector 205">
          <a:extLst>
            <a:ext uri="{FF2B5EF4-FFF2-40B4-BE49-F238E27FC236}">
              <a16:creationId xmlns:a16="http://schemas.microsoft.com/office/drawing/2014/main" id="{B9FB1E4F-CDA1-4FC0-AD6E-718D9D61197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07" name="Straight Connector 206">
          <a:extLst>
            <a:ext uri="{FF2B5EF4-FFF2-40B4-BE49-F238E27FC236}">
              <a16:creationId xmlns:a16="http://schemas.microsoft.com/office/drawing/2014/main" id="{8006458C-517A-4830-BB18-E1CA4322A64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08" name="Straight Connector 207">
          <a:extLst>
            <a:ext uri="{FF2B5EF4-FFF2-40B4-BE49-F238E27FC236}">
              <a16:creationId xmlns:a16="http://schemas.microsoft.com/office/drawing/2014/main" id="{9556A0D2-DBC4-4176-ACE6-C822402F81E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09" name="Straight Connector 208">
          <a:extLst>
            <a:ext uri="{FF2B5EF4-FFF2-40B4-BE49-F238E27FC236}">
              <a16:creationId xmlns:a16="http://schemas.microsoft.com/office/drawing/2014/main" id="{40CF8A7D-CFD6-4A13-8A5B-5A68C3DC3D12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10" name="Straight Connector 209">
          <a:extLst>
            <a:ext uri="{FF2B5EF4-FFF2-40B4-BE49-F238E27FC236}">
              <a16:creationId xmlns:a16="http://schemas.microsoft.com/office/drawing/2014/main" id="{4034539E-AF57-4710-9CF3-D8F137BF886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11" name="Straight Connector 210">
          <a:extLst>
            <a:ext uri="{FF2B5EF4-FFF2-40B4-BE49-F238E27FC236}">
              <a16:creationId xmlns:a16="http://schemas.microsoft.com/office/drawing/2014/main" id="{A4AA40EB-2CB9-4A58-A864-B6F8533DDE9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id="{0AE1F5FF-1492-48F1-91FE-F77D6F2512E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id="{A30A1D57-EC97-40C8-9317-03949666FAF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14" name="Straight Connector 213">
          <a:extLst>
            <a:ext uri="{FF2B5EF4-FFF2-40B4-BE49-F238E27FC236}">
              <a16:creationId xmlns:a16="http://schemas.microsoft.com/office/drawing/2014/main" id="{85B74346-DFBB-496F-A89D-128924D3B1B6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15" name="Straight Connector 214">
          <a:extLst>
            <a:ext uri="{FF2B5EF4-FFF2-40B4-BE49-F238E27FC236}">
              <a16:creationId xmlns:a16="http://schemas.microsoft.com/office/drawing/2014/main" id="{5D01F861-8716-4FC2-86BB-E27C34E41BA8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D8A771F-DFE1-4588-A449-6BF2E1B6EB1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DA9F062-D046-4104-8A90-55C3239A07D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EE6A0DFD-7308-48C8-AA73-56736303093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80AED8C9-3E03-4AA8-8739-BEA57BA3DCF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A6146C5A-227B-4BE2-B451-B20C1D428796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BC6E1CA2-FFF7-4E23-AFD8-7BD243EB7E5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B16B1DA9-E610-4332-B9B5-BDC2C1CAD586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614E83B0-FFED-4780-AA0A-D5DBB9809C5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C649C96B-E8C0-4CF0-B5C9-AC90602AF64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5103FC2E-2DA8-4026-A12F-9EF8B5743E1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B22515FB-FF31-4FD9-890D-4C82F9FB880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68B667AF-4722-49D7-9C78-0FD2C1DA203D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A849B6D3-FB9A-4BC2-8066-4E4E167128D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FDEECAE9-3F2D-4D8E-BF9D-0095C2F16D7D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922B6A9C-A573-498C-B5CF-D52258D8283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318A91BE-2845-4B1C-8890-52FFEE1EBFDC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14738276-D7AB-45AB-BFE7-25FF6248C695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13BF0BE8-3C6E-4580-9BDC-6CB12177818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391DD534-54B2-4CCC-83A9-9AD9D2A9518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FED70740-7E92-4405-9758-987FD32A587A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978784EA-BEA9-40DE-BBAE-DC4189B44CB8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92800BD9-C8EC-46B2-A002-D44608533178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0DCAF656-C906-4717-AAFD-7B6C64F139F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683331DD-4E11-4A77-95AE-A92A16B61EB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680D8299-E7C9-4596-9FC1-CB32254E774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9C1E8421-8E8D-4CC7-A9C1-533F996AE7A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C520DE78-1384-470C-BBD2-139918186A5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EDEC6D8F-D15D-4242-BE24-B192BF3BAD6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421ED73F-A2A3-46CD-BFF2-21CE5AFA36C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981A0BF7-5238-453C-8697-6103B141999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37D2888B-82A1-42C9-A282-3E4D9C1E8F25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F4FC343F-3D48-4A6D-AFE8-56D58630DCC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E243D93B-D94E-4C62-852E-4DFD9C0F15A7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E45071-D424-41CC-906C-E6552DBE73AC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2288F7C5-E587-4419-87A5-FC43168CBBB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220FE007-7CB0-4DB4-990B-A6823C223F2F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EF1594D8-2E06-4A14-BEA9-2D957AF3891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77BDD0A4-AEEE-40E4-A224-718C38644B5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C0619715-C499-4796-8BAE-B41FF23555C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0C2F53A5-7AFF-464B-A752-0CBAABC41D0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885AFEA1-0A9C-4649-9319-CF0E02C6BCC8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DF995156-8BB9-4B69-B025-6B27656EF59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F961A3D2-45D8-438B-AB88-A6562187873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FCF12288-3F02-42AA-8B64-7F462A3DB07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496A2FAE-EA1E-4433-B571-B5CE64C96F6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24A1F478-A409-4A13-8D71-09DBE1F1ACD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A70CE099-365E-4E09-8A6D-5D75830E83F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5ED614CB-DE18-447F-B800-8692A973A11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98EB82-B442-4A78-AB99-6E7E58C5997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848DE954-A8BE-48BC-85B7-B3BF61BB0CD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097D2E45-7ABA-4EC1-83DE-5BBE645372C6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87B957C1-7265-4BD7-A607-B47968F9F7A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685FE118-1FAD-4D33-B50E-576C2D71C9B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B73281F8-6619-4FAD-A4F3-685D699AC3D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4CE86AB2-7FCD-4472-9866-7C0D260EB16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8110BEC5-6D21-45B5-A2A4-94EC400F1EE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8B5334F4-6497-4DA7-963D-BC05A59080F7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C387DA26-4159-47CD-81D9-D6BCE83C2D32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2EDDEDDF-7416-4952-B00C-54C3C8E6E22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63F7C99E-E6A3-437D-BE90-6A764A16817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6E385761-4D7F-4502-90FB-3E327225C1E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5D8BB90F-6BC3-4232-A2B9-8D8F0139F5F2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940A9740-DDA9-4C22-8290-FEA5FCC3F21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85773B5D-B50A-441B-8063-88043C8A243D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470A980E-CD60-4B91-9CEC-C0711F47EE78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FA839C69-7085-4B49-831E-DB5552C0B4F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36A8D912-785F-4EF1-85A9-AE87033D641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54C248D6-5CC7-4ABF-820F-080DF50861C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9683CFB9-4103-4CF0-ABE8-C09E3A8A74D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5242EF1F-310F-4D9C-AA61-0AE28CF8314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59CABF03-7625-49E8-B974-3E60CE2D9C5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57CB1B6A-80EE-4FCE-B1D4-D8D13ED6669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004A3184-DBA5-44A3-AA61-75632E49C9F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26FD2FF0-BE04-44EB-9BCA-504C572C5CA2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5FF83051-754C-4C69-ACB3-231349F06AC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C47E2206-1DAA-48CA-80AA-E653AD7CF46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1ACC0C28-C458-48BF-8BA1-B0C854417E1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BBE6FF07-620C-41CD-970E-AE709F5D781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5E398CD9-0704-43AE-A7BE-D094BE42841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53B6E2F0-FAD0-4F55-B445-CD775766D75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19B605A4-8BCA-4896-A285-CB729F0F125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AC369255-922F-49B0-8586-2D1445251D52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BFC168B4-4983-4A5B-B5E6-B5EEC2AD5EB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5E2E408F-8B41-43F5-B52C-4C56DAB5897D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08C65A20-35D1-4CBD-AAEE-7CF2240000B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1BC9F2AD-63DD-488B-AE59-5E5C2E0A629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90DC11D1-3679-4652-A428-CE185548FA4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685D6151-4694-47BB-B3B3-DE8E823C66F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3911DE5C-C40C-489E-B37B-09DE5B913EF7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B33AA4FA-BD8E-4F6B-BF7C-A6222C593A5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131BFC80-6273-4CDA-A5E6-F9AE82315965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155E7D82-148A-4208-8B83-1B3EB9F7E0C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5B030842-F92F-40ED-B582-862B009F4DD6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1A205322-D058-42F1-B51C-13E26EF496E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A1FDDD44-AFD6-44BC-A05E-29B99EAD5D65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C5E6ED7B-26AF-4F79-91CB-5B615266676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3E5C8826-0265-4B3B-A704-67820A6F4D4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2C4B29DC-2590-4D2A-B604-76813B2ED06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47644BAF-F099-4C9C-8920-D730B07E69F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397E43A8-A025-4ADB-B5D1-20C511A41C8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9D612103-0A94-4176-ADC6-0FA39581BB9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3367EEA7-CCB8-4BA8-8FEA-008A626EED1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4" name="Straight Connector 103">
          <a:extLst>
            <a:ext uri="{FF2B5EF4-FFF2-40B4-BE49-F238E27FC236}">
              <a16:creationId xmlns:a16="http://schemas.microsoft.com/office/drawing/2014/main" id="{04F3ABFC-1E62-4670-8A27-7E9D097807B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D97302FF-8652-49A7-B643-BFB715469B2D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32E71E69-64CA-467D-B228-AAFF1CD941D7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5BAE6495-0C78-4343-B3E9-D26461D4FBD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id="{60F15C67-56D0-49CD-945A-CA7A940B4D8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3B2A7038-4339-4C02-B5E0-1C851938DA4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id="{0C915262-3CB1-42BC-9C0E-F30AE3B0DF5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id="{B5714356-D7DC-466B-8C4F-66F5886A772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12" name="Straight Connector 111">
          <a:extLst>
            <a:ext uri="{FF2B5EF4-FFF2-40B4-BE49-F238E27FC236}">
              <a16:creationId xmlns:a16="http://schemas.microsoft.com/office/drawing/2014/main" id="{43E8C9E9-1AA4-4438-9744-95CBB74D594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id="{F65E5706-4E11-4240-837A-961FFF89865A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14" name="Straight Connector 113">
          <a:extLst>
            <a:ext uri="{FF2B5EF4-FFF2-40B4-BE49-F238E27FC236}">
              <a16:creationId xmlns:a16="http://schemas.microsoft.com/office/drawing/2014/main" id="{5945FF04-C835-4679-9102-0FAC7BF9535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CD3FF773-DF14-424D-AD03-B208F986253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16" name="Straight Connector 115">
          <a:extLst>
            <a:ext uri="{FF2B5EF4-FFF2-40B4-BE49-F238E27FC236}">
              <a16:creationId xmlns:a16="http://schemas.microsoft.com/office/drawing/2014/main" id="{A397D0DD-FD09-449D-A2A5-98CC489E3565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7015C697-B2D6-4F9A-986F-9E7F69BEFF2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id="{D717DB7C-DBF6-4B8F-BDB3-E870B9228CB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id="{69C0DD09-A8CA-44A6-A8EF-E12E299291A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id="{8DC8F4DC-D2AB-4F3A-A7F2-F00FED00C6C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7A0F1C97-ED08-4C1B-BD3D-F41BF03A3BDF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id="{7119BEDC-FE1A-4056-BAF1-50D0765D6F9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id="{6EF2E1C5-CFCD-4E88-BC12-12730057515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F257DA42-299B-4943-9EEB-0432C8CD9B88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id="{79FA34A3-E988-4C03-8EB4-89B7C615ED2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93ED2D9F-A49C-485F-8346-D95B5F2549F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id="{313F5E28-345E-4FC6-9F07-C2511F5D028F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28" name="Straight Connector 127">
          <a:extLst>
            <a:ext uri="{FF2B5EF4-FFF2-40B4-BE49-F238E27FC236}">
              <a16:creationId xmlns:a16="http://schemas.microsoft.com/office/drawing/2014/main" id="{D5C4F094-30E8-451A-BA56-D244035A6098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29" name="Straight Connector 128">
          <a:extLst>
            <a:ext uri="{FF2B5EF4-FFF2-40B4-BE49-F238E27FC236}">
              <a16:creationId xmlns:a16="http://schemas.microsoft.com/office/drawing/2014/main" id="{E2496203-A3FB-4202-919C-4757C9252CAD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30" name="Straight Connector 129">
          <a:extLst>
            <a:ext uri="{FF2B5EF4-FFF2-40B4-BE49-F238E27FC236}">
              <a16:creationId xmlns:a16="http://schemas.microsoft.com/office/drawing/2014/main" id="{B8C0E681-FACA-4F25-B139-DD998BA00FA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BB24D5B5-17E6-4937-A151-30F8ED77023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32" name="Straight Connector 131">
          <a:extLst>
            <a:ext uri="{FF2B5EF4-FFF2-40B4-BE49-F238E27FC236}">
              <a16:creationId xmlns:a16="http://schemas.microsoft.com/office/drawing/2014/main" id="{FE7F2CB2-38FC-4A02-9563-8CB6B8DAC4E5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33" name="Straight Connector 132">
          <a:extLst>
            <a:ext uri="{FF2B5EF4-FFF2-40B4-BE49-F238E27FC236}">
              <a16:creationId xmlns:a16="http://schemas.microsoft.com/office/drawing/2014/main" id="{D23BA49A-5E80-4E49-AEB7-D103F250F11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34" name="Straight Connector 133">
          <a:extLst>
            <a:ext uri="{FF2B5EF4-FFF2-40B4-BE49-F238E27FC236}">
              <a16:creationId xmlns:a16="http://schemas.microsoft.com/office/drawing/2014/main" id="{887F94D8-333E-4F9A-A3FD-8DAA65BD8CE6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35" name="Straight Connector 134">
          <a:extLst>
            <a:ext uri="{FF2B5EF4-FFF2-40B4-BE49-F238E27FC236}">
              <a16:creationId xmlns:a16="http://schemas.microsoft.com/office/drawing/2014/main" id="{8B6984FF-9E9D-47CB-BA57-3648C774F22C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36" name="Straight Connector 135">
          <a:extLst>
            <a:ext uri="{FF2B5EF4-FFF2-40B4-BE49-F238E27FC236}">
              <a16:creationId xmlns:a16="http://schemas.microsoft.com/office/drawing/2014/main" id="{94CBACB0-555D-4EC0-991C-8559B8DCC6A8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E042F375-9893-4639-8E10-6F483EDB2882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38" name="Straight Connector 137">
          <a:extLst>
            <a:ext uri="{FF2B5EF4-FFF2-40B4-BE49-F238E27FC236}">
              <a16:creationId xmlns:a16="http://schemas.microsoft.com/office/drawing/2014/main" id="{ABFCDD32-439C-44C1-98A6-EC9033D1AD8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39" name="Straight Connector 138">
          <a:extLst>
            <a:ext uri="{FF2B5EF4-FFF2-40B4-BE49-F238E27FC236}">
              <a16:creationId xmlns:a16="http://schemas.microsoft.com/office/drawing/2014/main" id="{FEEA0AC4-AB08-4CD8-A3C5-0D240EF0079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40" name="Straight Connector 139">
          <a:extLst>
            <a:ext uri="{FF2B5EF4-FFF2-40B4-BE49-F238E27FC236}">
              <a16:creationId xmlns:a16="http://schemas.microsoft.com/office/drawing/2014/main" id="{785D0169-A5B1-46E0-8D7C-9C28DA00145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74193674-A90A-49F4-A705-BE1DF2411ABD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42" name="Straight Connector 141">
          <a:extLst>
            <a:ext uri="{FF2B5EF4-FFF2-40B4-BE49-F238E27FC236}">
              <a16:creationId xmlns:a16="http://schemas.microsoft.com/office/drawing/2014/main" id="{9A7DD139-459F-4409-B764-619E16A1D98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43" name="Straight Connector 142">
          <a:extLst>
            <a:ext uri="{FF2B5EF4-FFF2-40B4-BE49-F238E27FC236}">
              <a16:creationId xmlns:a16="http://schemas.microsoft.com/office/drawing/2014/main" id="{17C7B15D-C407-4C2B-841F-C78ACD25C78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44" name="Straight Connector 143">
          <a:extLst>
            <a:ext uri="{FF2B5EF4-FFF2-40B4-BE49-F238E27FC236}">
              <a16:creationId xmlns:a16="http://schemas.microsoft.com/office/drawing/2014/main" id="{189BBA82-6326-46D1-9FBA-F226DBBC562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45" name="Straight Connector 144">
          <a:extLst>
            <a:ext uri="{FF2B5EF4-FFF2-40B4-BE49-F238E27FC236}">
              <a16:creationId xmlns:a16="http://schemas.microsoft.com/office/drawing/2014/main" id="{EE302270-78AB-41BA-8581-259B44B97B7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46" name="Straight Connector 145">
          <a:extLst>
            <a:ext uri="{FF2B5EF4-FFF2-40B4-BE49-F238E27FC236}">
              <a16:creationId xmlns:a16="http://schemas.microsoft.com/office/drawing/2014/main" id="{18497450-48EB-44B0-914D-2EF08F70012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47" name="Straight Connector 146">
          <a:extLst>
            <a:ext uri="{FF2B5EF4-FFF2-40B4-BE49-F238E27FC236}">
              <a16:creationId xmlns:a16="http://schemas.microsoft.com/office/drawing/2014/main" id="{F0AFA1CF-F367-4315-B321-C71E8B1390A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48" name="Straight Connector 147">
          <a:extLst>
            <a:ext uri="{FF2B5EF4-FFF2-40B4-BE49-F238E27FC236}">
              <a16:creationId xmlns:a16="http://schemas.microsoft.com/office/drawing/2014/main" id="{A78CBA27-8DF8-4994-AC89-EF695298D048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49" name="Straight Connector 148">
          <a:extLst>
            <a:ext uri="{FF2B5EF4-FFF2-40B4-BE49-F238E27FC236}">
              <a16:creationId xmlns:a16="http://schemas.microsoft.com/office/drawing/2014/main" id="{2E3AEA96-6AD3-49CA-9BBE-A327E0EB146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id="{EEA43756-4F4A-4C2E-B095-CC71C838C598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51" name="Straight Connector 150">
          <a:extLst>
            <a:ext uri="{FF2B5EF4-FFF2-40B4-BE49-F238E27FC236}">
              <a16:creationId xmlns:a16="http://schemas.microsoft.com/office/drawing/2014/main" id="{5BE889D3-5D41-4E17-A6CF-8C76F04B44E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52" name="Straight Connector 151">
          <a:extLst>
            <a:ext uri="{FF2B5EF4-FFF2-40B4-BE49-F238E27FC236}">
              <a16:creationId xmlns:a16="http://schemas.microsoft.com/office/drawing/2014/main" id="{73C562FD-09C7-485D-8979-4A7C88D9F70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E259F146-36B4-4B75-9D6C-47BDC960B5EA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54" name="Straight Connector 153">
          <a:extLst>
            <a:ext uri="{FF2B5EF4-FFF2-40B4-BE49-F238E27FC236}">
              <a16:creationId xmlns:a16="http://schemas.microsoft.com/office/drawing/2014/main" id="{2B2C493B-6778-4568-B09C-647518FBA93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55" name="Straight Connector 154">
          <a:extLst>
            <a:ext uri="{FF2B5EF4-FFF2-40B4-BE49-F238E27FC236}">
              <a16:creationId xmlns:a16="http://schemas.microsoft.com/office/drawing/2014/main" id="{AD813D81-89AA-4706-BAAE-FE99AF0B28C8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60850E71-13D7-4EE6-88AD-7C3633CEC5A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57" name="Straight Connector 156">
          <a:extLst>
            <a:ext uri="{FF2B5EF4-FFF2-40B4-BE49-F238E27FC236}">
              <a16:creationId xmlns:a16="http://schemas.microsoft.com/office/drawing/2014/main" id="{814338EF-1975-4F18-A42A-23F5C2CE772D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58" name="Straight Connector 157">
          <a:extLst>
            <a:ext uri="{FF2B5EF4-FFF2-40B4-BE49-F238E27FC236}">
              <a16:creationId xmlns:a16="http://schemas.microsoft.com/office/drawing/2014/main" id="{203B4DFD-EB9A-47D8-A154-DCE76E1DC4D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59" name="Straight Connector 158">
          <a:extLst>
            <a:ext uri="{FF2B5EF4-FFF2-40B4-BE49-F238E27FC236}">
              <a16:creationId xmlns:a16="http://schemas.microsoft.com/office/drawing/2014/main" id="{58B5E65D-743B-44C9-89E6-2802C808667D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60" name="Straight Connector 159">
          <a:extLst>
            <a:ext uri="{FF2B5EF4-FFF2-40B4-BE49-F238E27FC236}">
              <a16:creationId xmlns:a16="http://schemas.microsoft.com/office/drawing/2014/main" id="{32692AF8-0FE7-4539-B1EA-6710C76D120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61" name="Straight Connector 160">
          <a:extLst>
            <a:ext uri="{FF2B5EF4-FFF2-40B4-BE49-F238E27FC236}">
              <a16:creationId xmlns:a16="http://schemas.microsoft.com/office/drawing/2014/main" id="{306FF449-7633-4488-B381-DFC98347E9E2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62" name="Straight Connector 161">
          <a:extLst>
            <a:ext uri="{FF2B5EF4-FFF2-40B4-BE49-F238E27FC236}">
              <a16:creationId xmlns:a16="http://schemas.microsoft.com/office/drawing/2014/main" id="{B4A113CF-D86C-4171-98C6-1B8961FF3F3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63" name="Straight Connector 162">
          <a:extLst>
            <a:ext uri="{FF2B5EF4-FFF2-40B4-BE49-F238E27FC236}">
              <a16:creationId xmlns:a16="http://schemas.microsoft.com/office/drawing/2014/main" id="{7B546124-6D35-459E-844E-93B9E9C2E02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64" name="Straight Connector 163">
          <a:extLst>
            <a:ext uri="{FF2B5EF4-FFF2-40B4-BE49-F238E27FC236}">
              <a16:creationId xmlns:a16="http://schemas.microsoft.com/office/drawing/2014/main" id="{7710829E-39E5-4F26-9998-5142CD9F428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65" name="Straight Connector 164">
          <a:extLst>
            <a:ext uri="{FF2B5EF4-FFF2-40B4-BE49-F238E27FC236}">
              <a16:creationId xmlns:a16="http://schemas.microsoft.com/office/drawing/2014/main" id="{FA0F88FF-5AA7-406E-999E-84FA3CF49D1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66" name="Straight Connector 165">
          <a:extLst>
            <a:ext uri="{FF2B5EF4-FFF2-40B4-BE49-F238E27FC236}">
              <a16:creationId xmlns:a16="http://schemas.microsoft.com/office/drawing/2014/main" id="{B0A3ABB2-888C-4FAC-987E-43B092BEA60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67" name="Straight Connector 166">
          <a:extLst>
            <a:ext uri="{FF2B5EF4-FFF2-40B4-BE49-F238E27FC236}">
              <a16:creationId xmlns:a16="http://schemas.microsoft.com/office/drawing/2014/main" id="{D2FDC310-7D8E-4F9A-8445-BC83F4AC24AD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68" name="Straight Connector 167">
          <a:extLst>
            <a:ext uri="{FF2B5EF4-FFF2-40B4-BE49-F238E27FC236}">
              <a16:creationId xmlns:a16="http://schemas.microsoft.com/office/drawing/2014/main" id="{367D488B-C6A3-4191-A87D-D23CDE7E36D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69" name="Straight Connector 168">
          <a:extLst>
            <a:ext uri="{FF2B5EF4-FFF2-40B4-BE49-F238E27FC236}">
              <a16:creationId xmlns:a16="http://schemas.microsoft.com/office/drawing/2014/main" id="{0E4A1EBF-40E7-490A-9B25-CBB31FFBA25D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70" name="Straight Connector 169">
          <a:extLst>
            <a:ext uri="{FF2B5EF4-FFF2-40B4-BE49-F238E27FC236}">
              <a16:creationId xmlns:a16="http://schemas.microsoft.com/office/drawing/2014/main" id="{27E2335B-F50A-4E77-BCC9-CE009883F5A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71" name="Straight Connector 170">
          <a:extLst>
            <a:ext uri="{FF2B5EF4-FFF2-40B4-BE49-F238E27FC236}">
              <a16:creationId xmlns:a16="http://schemas.microsoft.com/office/drawing/2014/main" id="{E552A004-A263-4350-8333-34133B65B6E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72" name="Straight Connector 171">
          <a:extLst>
            <a:ext uri="{FF2B5EF4-FFF2-40B4-BE49-F238E27FC236}">
              <a16:creationId xmlns:a16="http://schemas.microsoft.com/office/drawing/2014/main" id="{D409B5F3-BBBA-4C39-B151-7B427A3CD08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id="{D306DA5E-ABE2-491E-B703-4188E27885B2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74" name="Straight Connector 173">
          <a:extLst>
            <a:ext uri="{FF2B5EF4-FFF2-40B4-BE49-F238E27FC236}">
              <a16:creationId xmlns:a16="http://schemas.microsoft.com/office/drawing/2014/main" id="{9E197E27-C00C-48AD-83C5-626B08DC182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id="{CA6D3D18-49F9-4F4D-8B11-B016DFAEABD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525E93F4-8E20-41B3-80CD-F6D87F9A725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77" name="Straight Connector 176">
          <a:extLst>
            <a:ext uri="{FF2B5EF4-FFF2-40B4-BE49-F238E27FC236}">
              <a16:creationId xmlns:a16="http://schemas.microsoft.com/office/drawing/2014/main" id="{A75BC297-5E35-4B9F-A577-E09024A6FA4F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78" name="Straight Connector 177">
          <a:extLst>
            <a:ext uri="{FF2B5EF4-FFF2-40B4-BE49-F238E27FC236}">
              <a16:creationId xmlns:a16="http://schemas.microsoft.com/office/drawing/2014/main" id="{30EB0D29-2B04-41FC-98F9-B94651682647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79" name="Straight Connector 178">
          <a:extLst>
            <a:ext uri="{FF2B5EF4-FFF2-40B4-BE49-F238E27FC236}">
              <a16:creationId xmlns:a16="http://schemas.microsoft.com/office/drawing/2014/main" id="{A5F147F8-F48A-4310-A5D9-3936199A2FC8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77A3393E-FB45-4A8E-91B7-63400BD6628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81" name="Straight Connector 180">
          <a:extLst>
            <a:ext uri="{FF2B5EF4-FFF2-40B4-BE49-F238E27FC236}">
              <a16:creationId xmlns:a16="http://schemas.microsoft.com/office/drawing/2014/main" id="{96EB7341-2D98-4932-BD74-41FF2CD519C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82" name="Straight Connector 181">
          <a:extLst>
            <a:ext uri="{FF2B5EF4-FFF2-40B4-BE49-F238E27FC236}">
              <a16:creationId xmlns:a16="http://schemas.microsoft.com/office/drawing/2014/main" id="{995B5E9C-C118-4860-89AD-77F77EE32C4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83" name="Straight Connector 182">
          <a:extLst>
            <a:ext uri="{FF2B5EF4-FFF2-40B4-BE49-F238E27FC236}">
              <a16:creationId xmlns:a16="http://schemas.microsoft.com/office/drawing/2014/main" id="{E6F553B1-168E-4088-B028-83D4F4DC61FC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84" name="Straight Connector 183">
          <a:extLst>
            <a:ext uri="{FF2B5EF4-FFF2-40B4-BE49-F238E27FC236}">
              <a16:creationId xmlns:a16="http://schemas.microsoft.com/office/drawing/2014/main" id="{AE5625E6-073B-4A4F-A06E-608FF5AB1D3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85" name="Straight Connector 184">
          <a:extLst>
            <a:ext uri="{FF2B5EF4-FFF2-40B4-BE49-F238E27FC236}">
              <a16:creationId xmlns:a16="http://schemas.microsoft.com/office/drawing/2014/main" id="{4EEFDDC9-DDE1-4233-8FCA-2EF12210292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86" name="Straight Connector 185">
          <a:extLst>
            <a:ext uri="{FF2B5EF4-FFF2-40B4-BE49-F238E27FC236}">
              <a16:creationId xmlns:a16="http://schemas.microsoft.com/office/drawing/2014/main" id="{5A20EA63-4019-4960-A038-ED3D5B9A3C6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87" name="Straight Connector 186">
          <a:extLst>
            <a:ext uri="{FF2B5EF4-FFF2-40B4-BE49-F238E27FC236}">
              <a16:creationId xmlns:a16="http://schemas.microsoft.com/office/drawing/2014/main" id="{4F231D03-1181-4F35-B2B4-BD8019AA0D12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88" name="Straight Connector 187">
          <a:extLst>
            <a:ext uri="{FF2B5EF4-FFF2-40B4-BE49-F238E27FC236}">
              <a16:creationId xmlns:a16="http://schemas.microsoft.com/office/drawing/2014/main" id="{5E00C16A-B119-4AC9-9633-0DDF778E09D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89" name="Straight Connector 188">
          <a:extLst>
            <a:ext uri="{FF2B5EF4-FFF2-40B4-BE49-F238E27FC236}">
              <a16:creationId xmlns:a16="http://schemas.microsoft.com/office/drawing/2014/main" id="{E15092BE-7ADF-424E-8FB6-BD1266473B98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90" name="Straight Connector 189">
          <a:extLst>
            <a:ext uri="{FF2B5EF4-FFF2-40B4-BE49-F238E27FC236}">
              <a16:creationId xmlns:a16="http://schemas.microsoft.com/office/drawing/2014/main" id="{E6C59339-B56C-462D-A603-C0DE11AFCE9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91" name="Straight Connector 190">
          <a:extLst>
            <a:ext uri="{FF2B5EF4-FFF2-40B4-BE49-F238E27FC236}">
              <a16:creationId xmlns:a16="http://schemas.microsoft.com/office/drawing/2014/main" id="{E7DAB197-9FBB-4B6C-849F-831C0FE7FF9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92" name="Straight Connector 191">
          <a:extLst>
            <a:ext uri="{FF2B5EF4-FFF2-40B4-BE49-F238E27FC236}">
              <a16:creationId xmlns:a16="http://schemas.microsoft.com/office/drawing/2014/main" id="{49D47286-83E6-4E59-A622-0AABB59BD3C8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93" name="Straight Connector 192">
          <a:extLst>
            <a:ext uri="{FF2B5EF4-FFF2-40B4-BE49-F238E27FC236}">
              <a16:creationId xmlns:a16="http://schemas.microsoft.com/office/drawing/2014/main" id="{C00A9096-8FD0-4C56-ACA1-87898AFA6EFA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94" name="Straight Connector 193">
          <a:extLst>
            <a:ext uri="{FF2B5EF4-FFF2-40B4-BE49-F238E27FC236}">
              <a16:creationId xmlns:a16="http://schemas.microsoft.com/office/drawing/2014/main" id="{893FC087-EF44-4AE2-A85D-ED524D143AD5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95" name="Straight Connector 194">
          <a:extLst>
            <a:ext uri="{FF2B5EF4-FFF2-40B4-BE49-F238E27FC236}">
              <a16:creationId xmlns:a16="http://schemas.microsoft.com/office/drawing/2014/main" id="{F74E64DD-FB4E-495B-ADBD-043C98653F4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96" name="Straight Connector 195">
          <a:extLst>
            <a:ext uri="{FF2B5EF4-FFF2-40B4-BE49-F238E27FC236}">
              <a16:creationId xmlns:a16="http://schemas.microsoft.com/office/drawing/2014/main" id="{4F7A70DA-E420-4A2E-B1CF-10B81FED4DC7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97" name="Straight Connector 196">
          <a:extLst>
            <a:ext uri="{FF2B5EF4-FFF2-40B4-BE49-F238E27FC236}">
              <a16:creationId xmlns:a16="http://schemas.microsoft.com/office/drawing/2014/main" id="{30BA9794-CA17-4B3C-919E-FBAC761B65A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98" name="Straight Connector 197">
          <a:extLst>
            <a:ext uri="{FF2B5EF4-FFF2-40B4-BE49-F238E27FC236}">
              <a16:creationId xmlns:a16="http://schemas.microsoft.com/office/drawing/2014/main" id="{21BBE624-F0B4-414B-B521-1C07133812F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99" name="Straight Connector 198">
          <a:extLst>
            <a:ext uri="{FF2B5EF4-FFF2-40B4-BE49-F238E27FC236}">
              <a16:creationId xmlns:a16="http://schemas.microsoft.com/office/drawing/2014/main" id="{5D031FFE-AB44-43C3-B9B1-64726451DF2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00" name="Straight Connector 199">
          <a:extLst>
            <a:ext uri="{FF2B5EF4-FFF2-40B4-BE49-F238E27FC236}">
              <a16:creationId xmlns:a16="http://schemas.microsoft.com/office/drawing/2014/main" id="{09EA7A1C-F4B4-40C9-B5CC-17F7423053B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01" name="Straight Connector 200">
          <a:extLst>
            <a:ext uri="{FF2B5EF4-FFF2-40B4-BE49-F238E27FC236}">
              <a16:creationId xmlns:a16="http://schemas.microsoft.com/office/drawing/2014/main" id="{C4314D2C-22D4-44E5-BB73-639A40204C32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02" name="Straight Connector 201">
          <a:extLst>
            <a:ext uri="{FF2B5EF4-FFF2-40B4-BE49-F238E27FC236}">
              <a16:creationId xmlns:a16="http://schemas.microsoft.com/office/drawing/2014/main" id="{729A9BB6-A029-4D76-8476-228ED9BD2C8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03" name="Straight Connector 202">
          <a:extLst>
            <a:ext uri="{FF2B5EF4-FFF2-40B4-BE49-F238E27FC236}">
              <a16:creationId xmlns:a16="http://schemas.microsoft.com/office/drawing/2014/main" id="{D1B20E4F-9F3E-47DC-AF54-05325B339AE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04" name="Straight Connector 203">
          <a:extLst>
            <a:ext uri="{FF2B5EF4-FFF2-40B4-BE49-F238E27FC236}">
              <a16:creationId xmlns:a16="http://schemas.microsoft.com/office/drawing/2014/main" id="{B851EEDB-0401-4A9A-A618-138FA5AA127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05" name="Straight Connector 204">
          <a:extLst>
            <a:ext uri="{FF2B5EF4-FFF2-40B4-BE49-F238E27FC236}">
              <a16:creationId xmlns:a16="http://schemas.microsoft.com/office/drawing/2014/main" id="{87592792-91D9-4D4B-B081-B838F29D4D7F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06" name="Straight Connector 205">
          <a:extLst>
            <a:ext uri="{FF2B5EF4-FFF2-40B4-BE49-F238E27FC236}">
              <a16:creationId xmlns:a16="http://schemas.microsoft.com/office/drawing/2014/main" id="{9F5281E1-7F20-481B-AA3A-6A6F4FEE2D6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07" name="Straight Connector 206">
          <a:extLst>
            <a:ext uri="{FF2B5EF4-FFF2-40B4-BE49-F238E27FC236}">
              <a16:creationId xmlns:a16="http://schemas.microsoft.com/office/drawing/2014/main" id="{33DA9CED-A736-4700-9041-30E51C09BA0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08" name="Straight Connector 207">
          <a:extLst>
            <a:ext uri="{FF2B5EF4-FFF2-40B4-BE49-F238E27FC236}">
              <a16:creationId xmlns:a16="http://schemas.microsoft.com/office/drawing/2014/main" id="{AA907378-2FD1-464A-B1F1-F199E174286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09" name="Straight Connector 208">
          <a:extLst>
            <a:ext uri="{FF2B5EF4-FFF2-40B4-BE49-F238E27FC236}">
              <a16:creationId xmlns:a16="http://schemas.microsoft.com/office/drawing/2014/main" id="{8C80F516-E91F-476A-858B-5BCF9C67D8A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10" name="Straight Connector 209">
          <a:extLst>
            <a:ext uri="{FF2B5EF4-FFF2-40B4-BE49-F238E27FC236}">
              <a16:creationId xmlns:a16="http://schemas.microsoft.com/office/drawing/2014/main" id="{EFE432A4-85C7-45F6-A075-DBBEB7D0190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11" name="Straight Connector 210">
          <a:extLst>
            <a:ext uri="{FF2B5EF4-FFF2-40B4-BE49-F238E27FC236}">
              <a16:creationId xmlns:a16="http://schemas.microsoft.com/office/drawing/2014/main" id="{12A87885-43FE-44AA-B364-9938D3A17C6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id="{EFEF83EA-DD07-47D9-A7AA-281632DCADD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id="{A0209BC5-722D-41B5-A6E3-47ABB748672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14" name="Straight Connector 213">
          <a:extLst>
            <a:ext uri="{FF2B5EF4-FFF2-40B4-BE49-F238E27FC236}">
              <a16:creationId xmlns:a16="http://schemas.microsoft.com/office/drawing/2014/main" id="{3B657AB4-5B7C-4C28-8045-D76B4B873C2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15" name="Straight Connector 214">
          <a:extLst>
            <a:ext uri="{FF2B5EF4-FFF2-40B4-BE49-F238E27FC236}">
              <a16:creationId xmlns:a16="http://schemas.microsoft.com/office/drawing/2014/main" id="{20FA15CA-8C0A-4A56-862D-6F9960381088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16" name="Straight Connector 215">
          <a:extLst>
            <a:ext uri="{FF2B5EF4-FFF2-40B4-BE49-F238E27FC236}">
              <a16:creationId xmlns:a16="http://schemas.microsoft.com/office/drawing/2014/main" id="{95E2838A-D2B4-43DD-8EF7-47892F7440F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17" name="Straight Connector 216">
          <a:extLst>
            <a:ext uri="{FF2B5EF4-FFF2-40B4-BE49-F238E27FC236}">
              <a16:creationId xmlns:a16="http://schemas.microsoft.com/office/drawing/2014/main" id="{D8CC1D10-2E7E-4CBF-BC35-EC65D9A65C2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18" name="Straight Connector 217">
          <a:extLst>
            <a:ext uri="{FF2B5EF4-FFF2-40B4-BE49-F238E27FC236}">
              <a16:creationId xmlns:a16="http://schemas.microsoft.com/office/drawing/2014/main" id="{C854D897-794B-443A-8A92-3F23BBC916C8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19" name="Straight Connector 218">
          <a:extLst>
            <a:ext uri="{FF2B5EF4-FFF2-40B4-BE49-F238E27FC236}">
              <a16:creationId xmlns:a16="http://schemas.microsoft.com/office/drawing/2014/main" id="{6BC32558-12E5-47E5-98E7-E22E4B1F68E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20" name="Straight Connector 219">
          <a:extLst>
            <a:ext uri="{FF2B5EF4-FFF2-40B4-BE49-F238E27FC236}">
              <a16:creationId xmlns:a16="http://schemas.microsoft.com/office/drawing/2014/main" id="{575A5A9E-440B-4867-9681-631C0FB64EF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21" name="Straight Connector 220">
          <a:extLst>
            <a:ext uri="{FF2B5EF4-FFF2-40B4-BE49-F238E27FC236}">
              <a16:creationId xmlns:a16="http://schemas.microsoft.com/office/drawing/2014/main" id="{84336D8B-9A73-4A0F-8B8A-5F042431424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22" name="Straight Connector 221">
          <a:extLst>
            <a:ext uri="{FF2B5EF4-FFF2-40B4-BE49-F238E27FC236}">
              <a16:creationId xmlns:a16="http://schemas.microsoft.com/office/drawing/2014/main" id="{BB2EE5A7-F6B8-4EAC-AA32-3D057487072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23" name="Straight Connector 222">
          <a:extLst>
            <a:ext uri="{FF2B5EF4-FFF2-40B4-BE49-F238E27FC236}">
              <a16:creationId xmlns:a16="http://schemas.microsoft.com/office/drawing/2014/main" id="{D4EA2BB9-4557-4E11-B4D9-C7EE08E9D40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24" name="Straight Connector 223">
          <a:extLst>
            <a:ext uri="{FF2B5EF4-FFF2-40B4-BE49-F238E27FC236}">
              <a16:creationId xmlns:a16="http://schemas.microsoft.com/office/drawing/2014/main" id="{B4A4245B-B3C6-4AAA-9B66-4991C083448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25" name="Straight Connector 224">
          <a:extLst>
            <a:ext uri="{FF2B5EF4-FFF2-40B4-BE49-F238E27FC236}">
              <a16:creationId xmlns:a16="http://schemas.microsoft.com/office/drawing/2014/main" id="{4FFCCC29-5395-4669-A85C-7E3247A6261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26" name="Straight Connector 225">
          <a:extLst>
            <a:ext uri="{FF2B5EF4-FFF2-40B4-BE49-F238E27FC236}">
              <a16:creationId xmlns:a16="http://schemas.microsoft.com/office/drawing/2014/main" id="{5906F95D-60AD-454F-82F5-36869054A42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27" name="Straight Connector 226">
          <a:extLst>
            <a:ext uri="{FF2B5EF4-FFF2-40B4-BE49-F238E27FC236}">
              <a16:creationId xmlns:a16="http://schemas.microsoft.com/office/drawing/2014/main" id="{E0AD93EF-9425-44AF-9B23-0978A5912C8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28" name="Straight Connector 227">
          <a:extLst>
            <a:ext uri="{FF2B5EF4-FFF2-40B4-BE49-F238E27FC236}">
              <a16:creationId xmlns:a16="http://schemas.microsoft.com/office/drawing/2014/main" id="{F13A246B-1DA8-445A-AFFF-EB4006E1EFA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29" name="Straight Connector 228">
          <a:extLst>
            <a:ext uri="{FF2B5EF4-FFF2-40B4-BE49-F238E27FC236}">
              <a16:creationId xmlns:a16="http://schemas.microsoft.com/office/drawing/2014/main" id="{F4601DA8-1D6A-4394-8FCD-D2D557BBD71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30" name="Straight Connector 229">
          <a:extLst>
            <a:ext uri="{FF2B5EF4-FFF2-40B4-BE49-F238E27FC236}">
              <a16:creationId xmlns:a16="http://schemas.microsoft.com/office/drawing/2014/main" id="{6DA80F06-EBF5-4005-9594-AE981D8A84F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31" name="Straight Connector 230">
          <a:extLst>
            <a:ext uri="{FF2B5EF4-FFF2-40B4-BE49-F238E27FC236}">
              <a16:creationId xmlns:a16="http://schemas.microsoft.com/office/drawing/2014/main" id="{27EB3418-EDFD-4FEF-928D-306ACDE75782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32" name="Straight Connector 231">
          <a:extLst>
            <a:ext uri="{FF2B5EF4-FFF2-40B4-BE49-F238E27FC236}">
              <a16:creationId xmlns:a16="http://schemas.microsoft.com/office/drawing/2014/main" id="{934620C9-37AE-4060-83BC-F0D3CC683386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33" name="Straight Connector 232">
          <a:extLst>
            <a:ext uri="{FF2B5EF4-FFF2-40B4-BE49-F238E27FC236}">
              <a16:creationId xmlns:a16="http://schemas.microsoft.com/office/drawing/2014/main" id="{168075EF-FA73-4D32-B53D-80AA0BE75A4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34" name="Straight Connector 233">
          <a:extLst>
            <a:ext uri="{FF2B5EF4-FFF2-40B4-BE49-F238E27FC236}">
              <a16:creationId xmlns:a16="http://schemas.microsoft.com/office/drawing/2014/main" id="{1A49E43D-3038-4D7F-87A4-A701D6469D5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35" name="Straight Connector 234">
          <a:extLst>
            <a:ext uri="{FF2B5EF4-FFF2-40B4-BE49-F238E27FC236}">
              <a16:creationId xmlns:a16="http://schemas.microsoft.com/office/drawing/2014/main" id="{AA7617F5-2977-4BD5-BADD-778BAD343DEF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36" name="Straight Connector 235">
          <a:extLst>
            <a:ext uri="{FF2B5EF4-FFF2-40B4-BE49-F238E27FC236}">
              <a16:creationId xmlns:a16="http://schemas.microsoft.com/office/drawing/2014/main" id="{3767E74A-EC78-4D31-AFFB-9BC7150B08B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37" name="Straight Connector 236">
          <a:extLst>
            <a:ext uri="{FF2B5EF4-FFF2-40B4-BE49-F238E27FC236}">
              <a16:creationId xmlns:a16="http://schemas.microsoft.com/office/drawing/2014/main" id="{A4017606-4498-4A9C-AEC4-79A9C1888A8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38" name="Straight Connector 237">
          <a:extLst>
            <a:ext uri="{FF2B5EF4-FFF2-40B4-BE49-F238E27FC236}">
              <a16:creationId xmlns:a16="http://schemas.microsoft.com/office/drawing/2014/main" id="{860B7464-5EBE-46F5-A8D9-C1C18940815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39" name="Straight Connector 238">
          <a:extLst>
            <a:ext uri="{FF2B5EF4-FFF2-40B4-BE49-F238E27FC236}">
              <a16:creationId xmlns:a16="http://schemas.microsoft.com/office/drawing/2014/main" id="{7C5CA182-A0A3-414F-B966-1A42788BF51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40" name="Straight Connector 239">
          <a:extLst>
            <a:ext uri="{FF2B5EF4-FFF2-40B4-BE49-F238E27FC236}">
              <a16:creationId xmlns:a16="http://schemas.microsoft.com/office/drawing/2014/main" id="{03736362-FEB0-4AC2-A99A-C409819C33B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41" name="Straight Connector 240">
          <a:extLst>
            <a:ext uri="{FF2B5EF4-FFF2-40B4-BE49-F238E27FC236}">
              <a16:creationId xmlns:a16="http://schemas.microsoft.com/office/drawing/2014/main" id="{598A6039-0C37-4125-9F6F-4CA535874B5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42" name="Straight Connector 241">
          <a:extLst>
            <a:ext uri="{FF2B5EF4-FFF2-40B4-BE49-F238E27FC236}">
              <a16:creationId xmlns:a16="http://schemas.microsoft.com/office/drawing/2014/main" id="{42317DA8-3D65-45EE-8AE1-FA15663F384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43" name="Straight Connector 242">
          <a:extLst>
            <a:ext uri="{FF2B5EF4-FFF2-40B4-BE49-F238E27FC236}">
              <a16:creationId xmlns:a16="http://schemas.microsoft.com/office/drawing/2014/main" id="{E3E4BCC6-B49B-4A40-87B6-D9BDBAA3B432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44" name="Straight Connector 243">
          <a:extLst>
            <a:ext uri="{FF2B5EF4-FFF2-40B4-BE49-F238E27FC236}">
              <a16:creationId xmlns:a16="http://schemas.microsoft.com/office/drawing/2014/main" id="{DAF2053F-AA4E-4A2E-B07A-8773C37B320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45" name="Straight Connector 244">
          <a:extLst>
            <a:ext uri="{FF2B5EF4-FFF2-40B4-BE49-F238E27FC236}">
              <a16:creationId xmlns:a16="http://schemas.microsoft.com/office/drawing/2014/main" id="{82A0FA7C-EBBB-4718-8557-BAB90A16F768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46" name="Straight Connector 245">
          <a:extLst>
            <a:ext uri="{FF2B5EF4-FFF2-40B4-BE49-F238E27FC236}">
              <a16:creationId xmlns:a16="http://schemas.microsoft.com/office/drawing/2014/main" id="{03C1C526-3B66-43A0-8231-682A4FC84D2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47" name="Straight Connector 246">
          <a:extLst>
            <a:ext uri="{FF2B5EF4-FFF2-40B4-BE49-F238E27FC236}">
              <a16:creationId xmlns:a16="http://schemas.microsoft.com/office/drawing/2014/main" id="{598B1800-DA9C-489D-96EF-F03894B4F7B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48" name="Straight Connector 247">
          <a:extLst>
            <a:ext uri="{FF2B5EF4-FFF2-40B4-BE49-F238E27FC236}">
              <a16:creationId xmlns:a16="http://schemas.microsoft.com/office/drawing/2014/main" id="{3DF4623F-E511-4E29-9F4B-C80A79A8494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49" name="Straight Connector 248">
          <a:extLst>
            <a:ext uri="{FF2B5EF4-FFF2-40B4-BE49-F238E27FC236}">
              <a16:creationId xmlns:a16="http://schemas.microsoft.com/office/drawing/2014/main" id="{7A913123-CF21-49FD-879D-532E0F2712CA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50" name="Straight Connector 249">
          <a:extLst>
            <a:ext uri="{FF2B5EF4-FFF2-40B4-BE49-F238E27FC236}">
              <a16:creationId xmlns:a16="http://schemas.microsoft.com/office/drawing/2014/main" id="{97AB9B52-8F41-4AC4-A285-64718D0AEDB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51" name="Straight Connector 250">
          <a:extLst>
            <a:ext uri="{FF2B5EF4-FFF2-40B4-BE49-F238E27FC236}">
              <a16:creationId xmlns:a16="http://schemas.microsoft.com/office/drawing/2014/main" id="{6A524579-9D17-4079-8C6B-73EC6579727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52" name="Straight Connector 251">
          <a:extLst>
            <a:ext uri="{FF2B5EF4-FFF2-40B4-BE49-F238E27FC236}">
              <a16:creationId xmlns:a16="http://schemas.microsoft.com/office/drawing/2014/main" id="{5AC1B5F8-2505-4BBF-837A-94A376092B9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53" name="Straight Connector 252">
          <a:extLst>
            <a:ext uri="{FF2B5EF4-FFF2-40B4-BE49-F238E27FC236}">
              <a16:creationId xmlns:a16="http://schemas.microsoft.com/office/drawing/2014/main" id="{99DE7EA4-B0D2-4999-B643-EA078F1D89C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54" name="Straight Connector 253">
          <a:extLst>
            <a:ext uri="{FF2B5EF4-FFF2-40B4-BE49-F238E27FC236}">
              <a16:creationId xmlns:a16="http://schemas.microsoft.com/office/drawing/2014/main" id="{6130D216-86C9-4CE6-975C-44F5CC2F3038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55" name="Straight Connector 254">
          <a:extLst>
            <a:ext uri="{FF2B5EF4-FFF2-40B4-BE49-F238E27FC236}">
              <a16:creationId xmlns:a16="http://schemas.microsoft.com/office/drawing/2014/main" id="{69CDB13B-05F4-49D6-BC86-68F37E618118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56" name="Straight Connector 255">
          <a:extLst>
            <a:ext uri="{FF2B5EF4-FFF2-40B4-BE49-F238E27FC236}">
              <a16:creationId xmlns:a16="http://schemas.microsoft.com/office/drawing/2014/main" id="{380AEBD6-C997-41BC-83EF-05C27370ACA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57" name="Straight Connector 256">
          <a:extLst>
            <a:ext uri="{FF2B5EF4-FFF2-40B4-BE49-F238E27FC236}">
              <a16:creationId xmlns:a16="http://schemas.microsoft.com/office/drawing/2014/main" id="{4FC8B889-3D79-4967-AA0F-2B1D4D9B53A8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58" name="Straight Connector 257">
          <a:extLst>
            <a:ext uri="{FF2B5EF4-FFF2-40B4-BE49-F238E27FC236}">
              <a16:creationId xmlns:a16="http://schemas.microsoft.com/office/drawing/2014/main" id="{7ACACA55-DC56-4047-A446-29E187E41C9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59" name="Straight Connector 258">
          <a:extLst>
            <a:ext uri="{FF2B5EF4-FFF2-40B4-BE49-F238E27FC236}">
              <a16:creationId xmlns:a16="http://schemas.microsoft.com/office/drawing/2014/main" id="{808699C2-EF15-47E4-BF05-DB11D7F9086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60" name="Straight Connector 259">
          <a:extLst>
            <a:ext uri="{FF2B5EF4-FFF2-40B4-BE49-F238E27FC236}">
              <a16:creationId xmlns:a16="http://schemas.microsoft.com/office/drawing/2014/main" id="{F981C034-EE7F-4889-961A-BD671A1DCD1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61" name="Straight Connector 260">
          <a:extLst>
            <a:ext uri="{FF2B5EF4-FFF2-40B4-BE49-F238E27FC236}">
              <a16:creationId xmlns:a16="http://schemas.microsoft.com/office/drawing/2014/main" id="{E68792E2-2EDA-42C0-9DA3-44574834AC4A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62" name="Straight Connector 261">
          <a:extLst>
            <a:ext uri="{FF2B5EF4-FFF2-40B4-BE49-F238E27FC236}">
              <a16:creationId xmlns:a16="http://schemas.microsoft.com/office/drawing/2014/main" id="{B924FFFF-2537-406F-9F4A-C7B786F5A7E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63" name="Straight Connector 262">
          <a:extLst>
            <a:ext uri="{FF2B5EF4-FFF2-40B4-BE49-F238E27FC236}">
              <a16:creationId xmlns:a16="http://schemas.microsoft.com/office/drawing/2014/main" id="{667F917F-3F80-4128-9329-E7B15948477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64" name="Straight Connector 263">
          <a:extLst>
            <a:ext uri="{FF2B5EF4-FFF2-40B4-BE49-F238E27FC236}">
              <a16:creationId xmlns:a16="http://schemas.microsoft.com/office/drawing/2014/main" id="{D5A4EE94-A1F2-4CA4-B97E-F9231D13D117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65" name="Straight Connector 264">
          <a:extLst>
            <a:ext uri="{FF2B5EF4-FFF2-40B4-BE49-F238E27FC236}">
              <a16:creationId xmlns:a16="http://schemas.microsoft.com/office/drawing/2014/main" id="{36EB3927-FDE2-4593-A424-444F28D16EA8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66" name="Straight Connector 265">
          <a:extLst>
            <a:ext uri="{FF2B5EF4-FFF2-40B4-BE49-F238E27FC236}">
              <a16:creationId xmlns:a16="http://schemas.microsoft.com/office/drawing/2014/main" id="{B088738E-3AAB-4F0E-8B18-DC06A849C78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67" name="Straight Connector 266">
          <a:extLst>
            <a:ext uri="{FF2B5EF4-FFF2-40B4-BE49-F238E27FC236}">
              <a16:creationId xmlns:a16="http://schemas.microsoft.com/office/drawing/2014/main" id="{22EF9E1E-5EC2-4BCC-8B04-B4620B5F8FD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68" name="Straight Connector 267">
          <a:extLst>
            <a:ext uri="{FF2B5EF4-FFF2-40B4-BE49-F238E27FC236}">
              <a16:creationId xmlns:a16="http://schemas.microsoft.com/office/drawing/2014/main" id="{03CFFFDD-C146-47B3-B784-23BE29E6BDF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69" name="Straight Connector 268">
          <a:extLst>
            <a:ext uri="{FF2B5EF4-FFF2-40B4-BE49-F238E27FC236}">
              <a16:creationId xmlns:a16="http://schemas.microsoft.com/office/drawing/2014/main" id="{83F1826B-E34A-4BE1-BB48-F2C25F23E96D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70" name="Straight Connector 269">
          <a:extLst>
            <a:ext uri="{FF2B5EF4-FFF2-40B4-BE49-F238E27FC236}">
              <a16:creationId xmlns:a16="http://schemas.microsoft.com/office/drawing/2014/main" id="{453BE799-8FE5-4FB6-904C-90DA4ABF847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71" name="Straight Connector 270">
          <a:extLst>
            <a:ext uri="{FF2B5EF4-FFF2-40B4-BE49-F238E27FC236}">
              <a16:creationId xmlns:a16="http://schemas.microsoft.com/office/drawing/2014/main" id="{0E5A31F6-B812-4F0C-9960-3743354DB8AD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72" name="Straight Connector 271">
          <a:extLst>
            <a:ext uri="{FF2B5EF4-FFF2-40B4-BE49-F238E27FC236}">
              <a16:creationId xmlns:a16="http://schemas.microsoft.com/office/drawing/2014/main" id="{A54C551D-3828-487A-B124-264559C0BAC6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73" name="Straight Connector 272">
          <a:extLst>
            <a:ext uri="{FF2B5EF4-FFF2-40B4-BE49-F238E27FC236}">
              <a16:creationId xmlns:a16="http://schemas.microsoft.com/office/drawing/2014/main" id="{BC7FBFA3-B8E1-421B-BD51-1C095B5C7F1C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74" name="Straight Connector 273">
          <a:extLst>
            <a:ext uri="{FF2B5EF4-FFF2-40B4-BE49-F238E27FC236}">
              <a16:creationId xmlns:a16="http://schemas.microsoft.com/office/drawing/2014/main" id="{371F450E-6111-4AD1-90FA-1D1C45867EA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75" name="Straight Connector 274">
          <a:extLst>
            <a:ext uri="{FF2B5EF4-FFF2-40B4-BE49-F238E27FC236}">
              <a16:creationId xmlns:a16="http://schemas.microsoft.com/office/drawing/2014/main" id="{89BE6DBE-CF88-4202-A124-A21413CA16A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76" name="Straight Connector 275">
          <a:extLst>
            <a:ext uri="{FF2B5EF4-FFF2-40B4-BE49-F238E27FC236}">
              <a16:creationId xmlns:a16="http://schemas.microsoft.com/office/drawing/2014/main" id="{FDB59655-8FE5-44A9-889E-7454F849553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77" name="Straight Connector 276">
          <a:extLst>
            <a:ext uri="{FF2B5EF4-FFF2-40B4-BE49-F238E27FC236}">
              <a16:creationId xmlns:a16="http://schemas.microsoft.com/office/drawing/2014/main" id="{61F78670-BF90-4F0D-B2CE-6C8D738C35B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78" name="Straight Connector 277">
          <a:extLst>
            <a:ext uri="{FF2B5EF4-FFF2-40B4-BE49-F238E27FC236}">
              <a16:creationId xmlns:a16="http://schemas.microsoft.com/office/drawing/2014/main" id="{BEDD37CB-7593-4050-92B7-DEEB3B80B976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79" name="Straight Connector 278">
          <a:extLst>
            <a:ext uri="{FF2B5EF4-FFF2-40B4-BE49-F238E27FC236}">
              <a16:creationId xmlns:a16="http://schemas.microsoft.com/office/drawing/2014/main" id="{F41A5C96-9055-4E9D-B895-188C8F955BDF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80" name="Straight Connector 279">
          <a:extLst>
            <a:ext uri="{FF2B5EF4-FFF2-40B4-BE49-F238E27FC236}">
              <a16:creationId xmlns:a16="http://schemas.microsoft.com/office/drawing/2014/main" id="{3307EE7F-24E5-4636-8EA7-305714C671E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81" name="Straight Connector 280">
          <a:extLst>
            <a:ext uri="{FF2B5EF4-FFF2-40B4-BE49-F238E27FC236}">
              <a16:creationId xmlns:a16="http://schemas.microsoft.com/office/drawing/2014/main" id="{3490549C-FD13-461D-8EC2-47290A330CE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82" name="Straight Connector 281">
          <a:extLst>
            <a:ext uri="{FF2B5EF4-FFF2-40B4-BE49-F238E27FC236}">
              <a16:creationId xmlns:a16="http://schemas.microsoft.com/office/drawing/2014/main" id="{CE6B99E1-D4CD-48B6-8353-E5B778B93D4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83" name="Straight Connector 282">
          <a:extLst>
            <a:ext uri="{FF2B5EF4-FFF2-40B4-BE49-F238E27FC236}">
              <a16:creationId xmlns:a16="http://schemas.microsoft.com/office/drawing/2014/main" id="{7B88BCC3-2D31-4D19-946A-A8AF75D9611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84" name="Straight Connector 283">
          <a:extLst>
            <a:ext uri="{FF2B5EF4-FFF2-40B4-BE49-F238E27FC236}">
              <a16:creationId xmlns:a16="http://schemas.microsoft.com/office/drawing/2014/main" id="{A6F08BEE-9891-4E74-A258-4584A6EAF3C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85" name="Straight Connector 284">
          <a:extLst>
            <a:ext uri="{FF2B5EF4-FFF2-40B4-BE49-F238E27FC236}">
              <a16:creationId xmlns:a16="http://schemas.microsoft.com/office/drawing/2014/main" id="{B80F9AEA-BF3C-47C0-8DF2-1DB569ED5BF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86" name="Straight Connector 285">
          <a:extLst>
            <a:ext uri="{FF2B5EF4-FFF2-40B4-BE49-F238E27FC236}">
              <a16:creationId xmlns:a16="http://schemas.microsoft.com/office/drawing/2014/main" id="{2B4F8F54-7297-4BA7-88E9-D981F032F7D6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87" name="Straight Connector 286">
          <a:extLst>
            <a:ext uri="{FF2B5EF4-FFF2-40B4-BE49-F238E27FC236}">
              <a16:creationId xmlns:a16="http://schemas.microsoft.com/office/drawing/2014/main" id="{380F3DCC-3005-4C43-AA0D-008112CAE09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88" name="Straight Connector 287">
          <a:extLst>
            <a:ext uri="{FF2B5EF4-FFF2-40B4-BE49-F238E27FC236}">
              <a16:creationId xmlns:a16="http://schemas.microsoft.com/office/drawing/2014/main" id="{563A8780-C722-4133-A015-3FA0375BD2D5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89" name="Straight Connector 288">
          <a:extLst>
            <a:ext uri="{FF2B5EF4-FFF2-40B4-BE49-F238E27FC236}">
              <a16:creationId xmlns:a16="http://schemas.microsoft.com/office/drawing/2014/main" id="{57E5E923-9B6E-4D5B-8BEE-6F420A028D4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90" name="Straight Connector 289">
          <a:extLst>
            <a:ext uri="{FF2B5EF4-FFF2-40B4-BE49-F238E27FC236}">
              <a16:creationId xmlns:a16="http://schemas.microsoft.com/office/drawing/2014/main" id="{B6DCE7A3-A431-46A0-BCB7-FD7272AE982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91" name="Straight Connector 290">
          <a:extLst>
            <a:ext uri="{FF2B5EF4-FFF2-40B4-BE49-F238E27FC236}">
              <a16:creationId xmlns:a16="http://schemas.microsoft.com/office/drawing/2014/main" id="{FFF5DE70-F7DC-4236-B7D1-16C8A6D7E96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92" name="Straight Connector 291">
          <a:extLst>
            <a:ext uri="{FF2B5EF4-FFF2-40B4-BE49-F238E27FC236}">
              <a16:creationId xmlns:a16="http://schemas.microsoft.com/office/drawing/2014/main" id="{553A77F5-8DA1-467D-9403-4EF761A1BD6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93" name="Straight Connector 292">
          <a:extLst>
            <a:ext uri="{FF2B5EF4-FFF2-40B4-BE49-F238E27FC236}">
              <a16:creationId xmlns:a16="http://schemas.microsoft.com/office/drawing/2014/main" id="{D0E6FDB5-405B-4B9F-9359-F5B1A546EC32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05B6BA0-9EC3-4A7C-836C-72164CEB9FF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D3047F1-7920-4C72-B252-77AFD1912BE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A402737-A85F-4550-AF06-2DE1C13ADB37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7C56B128-FE77-45FF-BBF5-A3A19610101C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B4591C63-93F6-41BB-B8FD-595FBDAD648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CED90B5B-2C5B-463B-ADC8-3901D2AE8E6F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730A607B-8D7E-4C7E-B748-3F53644AD22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7A5CF19A-481B-416C-92C9-52D08EBD8B3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7107346B-1192-47B8-99FF-6B51FA2D2B2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99D3F55B-9812-436C-8BE4-F8D602E7C7A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F41AA92B-2CBC-48DB-9062-9E37129B504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D5C5D382-1E90-40B5-9A23-E18A284BE30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6555BA0B-C81E-4E58-A8B5-8D28D1FAFDC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2F6663CF-82B1-4BEE-B64F-CD159D98B68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B412C57C-9320-4863-BFC4-B79BC29EE9F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CD2CD510-A976-4F05-B27A-8AD494D0A43A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B2CB4E18-A389-4831-9189-6246A49E644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FAAE0B4B-A33C-429A-9DD2-C0CD4FD73FC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8A569D09-3E86-425C-A843-F5313625099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3B5C86EA-2830-4344-A3C9-8E12E88C692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C94DE7A5-1AD1-444C-8B4B-8B1A5021F91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B2B3E53F-8EA2-4AFC-8960-36F0FA66208D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01E61B3A-11C9-45AD-B5D7-23F6511CC99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531B6C8F-30F4-442C-A009-F1835E9B122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C72AAFB-4277-4564-B277-40231D5BD87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CAEBF06C-E44E-4480-A367-FB4A9054AEB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F38C5A69-BD03-4110-8B79-83D1213CB12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757C3FEB-6CC2-4F05-90C0-D38559C0C46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FB92856A-F952-46FC-857B-953438190DD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FE1BCA8E-956D-4B53-8938-6C3E7223622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56F6BE1D-56B9-429A-994E-FF2D1E01202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4FE99FBE-6709-43B8-8E89-3B8236249A0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2A535DD0-D114-4E3B-8599-30215C034BB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E46E5A30-8C14-4F35-B608-C105B0F6CC5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35A4A313-4DB4-48CF-9383-29F6F232F30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781639A4-E1CD-48C8-8820-CEDBD598681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B5099925-F906-438B-9C5A-CDD383FDED0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04628839-DD1A-4A40-AAEF-AB82A7852C4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5FF04ECA-0562-4049-B2D9-2F2B89F4B32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7B2064E0-0839-4996-AACC-0B07DECC0EF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A908A457-0C39-47CC-9BFA-043859195817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391EE29B-E016-456F-8DD7-D6D981D0C75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65FE4C0B-C1DC-4916-8FC7-5F697B1349F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E68DD781-B450-49BA-A2F1-FFEF6D05340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DC724490-E6D0-4F5F-8F90-CDD2A5A77536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7536DDCB-0CBD-435F-B643-82E53A8F6BED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35161BDF-38A2-4B44-A7B3-7E972C75EB5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AF564002-17FC-446B-B9C1-22D618BA5D6C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91E22E86-3965-46CB-985F-D61DFD4687B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59AC3583-CACC-40BA-B477-96E7D261566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35519844-C82F-44E8-BA89-08E4B506B0C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43C14EE5-B037-4831-9C46-3692B019247F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A927C4F2-A482-4270-B116-A730C420E7A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E2B13F3D-4F6A-4295-84D7-F6BCFFFDE14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244B69E3-1B29-4C66-BBFE-253A8A3195F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8BC4631B-4F4F-437D-A82E-416642F114B8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7134F14C-5E04-4079-993E-2F928391F76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24B12364-1104-4E4B-BA22-596DA050C0B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CF9ACC9A-4233-4A1E-9719-255B516DC7F8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C3532717-70B4-43C8-9D37-53861B00A9F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7089D655-58D8-4BBC-BFDB-34FB31E2BD4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DFE5C9F0-ED3E-492A-A93C-40E41C9DB8B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47FDCC0D-ABD6-4F47-961E-7094E4E5F7D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2EDCA5CC-9321-4AC9-A6DE-16F953ED2E9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6EDA5438-9FB5-4D26-8405-449B2988FF5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1A60A9DD-F7C9-4FBE-90D4-7F58C53288D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87637CF0-2B96-47BC-A29E-67E03508960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C761B129-37B3-4724-9B6E-39344CB5938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8A5D9A4C-FEBC-47AB-81E8-72B6EC4172B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A2F43BAE-4025-4A1C-B430-F2D97511AAD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738C303E-44C0-405B-B7D2-470AB9A31427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60044B54-4038-4F03-ACEF-37EE9E473B7A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DDF1E311-086B-4417-97E5-8015D384764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B4E9C0A4-CE3E-4183-927B-AC667911BF1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EBFCC575-AB00-4CBD-833A-36B53D340377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F7B55B6C-774F-466D-BD1D-790AF46A510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E6889BD0-2A70-4E2C-9E06-166F175E04A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F4C58A50-3182-4533-9277-3D7668AEB2C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8EB827C7-43E4-4531-9AAF-02AE1B69D25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D21A4191-5047-4D22-8C50-E27FCDED829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F4F01CD1-0C53-4366-A0AF-0507EB94D075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95492306-7FE0-4ECD-ADBD-E3F6A81C0E52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864D55B6-44AC-49F0-9705-5E92C9AB564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86486000-C649-4CA3-89CC-32478D000A3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D218F02A-DEBC-4A65-BA33-CED68A89EB4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F365AF9A-1665-44E3-9262-121D8247173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3535A6E9-9007-451B-9181-9C36A1BC9CE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FCF35AAA-D242-474D-B30F-80C5CCDD6DAD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F5BD331D-3EA1-4BDB-B942-076C7BFE1D9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F9A097CD-163E-4C4F-B36F-D1B95E3053A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B3F2E0D3-13B7-4C0F-B8D5-1BF62A507EE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37C1009C-2AB1-4F0E-B137-B6ACDE780BF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7DD59DE3-6092-483F-A64C-474CCF29A3B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FDB6E2EA-189B-417B-8A7F-533FA9AD6ED8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512A73C7-6449-4659-8CC2-84C30BF2B1B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14EC11E1-096C-4A28-833F-FBA34577901D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7CFEE1A0-F341-46A9-B118-6AF99D0F33D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7DA0A4D9-794B-43E9-A54A-90A8D250E0B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02F49E40-90FE-47C1-A024-A721133E88E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67365DD6-450E-4A12-807B-12E0275E7F42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75DEF3A7-D6CC-45FE-9B4A-07B34429B40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EC0847A4-B047-4599-843B-B18DE676DB7D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4" name="Straight Connector 103">
          <a:extLst>
            <a:ext uri="{FF2B5EF4-FFF2-40B4-BE49-F238E27FC236}">
              <a16:creationId xmlns:a16="http://schemas.microsoft.com/office/drawing/2014/main" id="{8423925A-8B99-4460-8090-A0046C2B480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48D52421-4575-4D5B-A00D-6C8256BB79CA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502025D3-E1F3-4D43-B5A7-B0EE2F37F4B5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5DE7A6A2-ECFC-494B-B147-02187BC9AA4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id="{D630DA07-5F87-42E6-A84B-90238132FC8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EA0A9AC4-EDFB-4598-8B4C-96A7954B834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id="{964F9F91-0EB0-4FDE-9ED2-4FAA84542F7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id="{6F5DFE41-9E09-4FD5-95FD-FC13D9CE7EC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1"/>
  <sheetViews>
    <sheetView topLeftCell="A86" zoomScaleNormal="100" workbookViewId="0">
      <selection activeCell="F77" sqref="F77"/>
    </sheetView>
  </sheetViews>
  <sheetFormatPr defaultColWidth="8.85546875" defaultRowHeight="15.75"/>
  <cols>
    <col min="1" max="1" width="7.85546875" style="15" customWidth="1"/>
    <col min="2" max="2" width="19" style="16" customWidth="1"/>
    <col min="3" max="3" width="29.140625" style="15" customWidth="1"/>
    <col min="4" max="4" width="25.85546875" style="15" customWidth="1"/>
    <col min="5" max="5" width="12.7109375" style="15" customWidth="1"/>
    <col min="6" max="6" width="14.28515625" style="17" customWidth="1"/>
    <col min="7" max="7" width="14.85546875" style="15" customWidth="1"/>
    <col min="8" max="8" width="16.28515625" style="15" customWidth="1"/>
    <col min="9" max="9" width="16.7109375" style="15" customWidth="1"/>
    <col min="10" max="11" width="8.85546875" style="15"/>
    <col min="12" max="12" width="17.140625" style="15" bestFit="1" customWidth="1"/>
    <col min="13" max="13" width="14.5703125" style="15" bestFit="1" customWidth="1"/>
    <col min="14" max="16384" width="8.85546875" style="15"/>
  </cols>
  <sheetData>
    <row r="1" spans="1:13" s="12" customFormat="1" ht="16.5">
      <c r="A1" s="107" t="s">
        <v>0</v>
      </c>
      <c r="B1" s="108"/>
      <c r="C1" s="107"/>
      <c r="F1" s="18"/>
      <c r="I1" s="38"/>
    </row>
    <row r="2" spans="1:13" s="12" customFormat="1" ht="16.5">
      <c r="A2" s="109" t="s">
        <v>1</v>
      </c>
      <c r="B2" s="110"/>
      <c r="C2" s="109"/>
      <c r="D2" s="14"/>
      <c r="E2" s="14"/>
      <c r="F2" s="19"/>
      <c r="G2" s="14"/>
      <c r="H2" s="14"/>
      <c r="I2" s="38"/>
    </row>
    <row r="3" spans="1:13" s="12" customFormat="1" ht="16.5">
      <c r="B3" s="20"/>
      <c r="D3" s="21"/>
      <c r="E3" s="22"/>
      <c r="F3" s="23"/>
      <c r="G3" s="38"/>
      <c r="H3" s="38"/>
      <c r="I3" s="38"/>
    </row>
    <row r="4" spans="1:13" s="12" customFormat="1" ht="20.25">
      <c r="A4" s="111" t="s">
        <v>27</v>
      </c>
      <c r="B4" s="112"/>
      <c r="C4" s="111"/>
      <c r="D4" s="111"/>
      <c r="E4" s="111"/>
      <c r="F4" s="111"/>
      <c r="G4" s="111"/>
      <c r="H4" s="111"/>
      <c r="I4" s="111"/>
    </row>
    <row r="5" spans="1:13" s="12" customFormat="1" ht="16.5">
      <c r="A5" s="113" t="s">
        <v>69</v>
      </c>
      <c r="B5" s="114"/>
      <c r="C5" s="113"/>
      <c r="D5" s="113"/>
      <c r="E5" s="113"/>
      <c r="F5" s="113"/>
      <c r="G5" s="113"/>
      <c r="H5" s="113"/>
      <c r="I5" s="113"/>
    </row>
    <row r="6" spans="1:13" s="12" customFormat="1" ht="16.5">
      <c r="A6" s="115"/>
      <c r="B6" s="116"/>
      <c r="C6" s="115"/>
      <c r="D6" s="115"/>
      <c r="E6" s="115"/>
      <c r="F6" s="115"/>
      <c r="G6" s="115"/>
      <c r="H6" s="117"/>
      <c r="I6" s="117"/>
    </row>
    <row r="7" spans="1:13" s="13" customFormat="1" ht="57.75" customHeight="1">
      <c r="A7" s="37" t="s">
        <v>2</v>
      </c>
      <c r="B7" s="24" t="s">
        <v>3</v>
      </c>
      <c r="C7" s="6" t="s">
        <v>4</v>
      </c>
      <c r="D7" s="7" t="s">
        <v>5</v>
      </c>
      <c r="E7" s="37" t="s">
        <v>6</v>
      </c>
      <c r="F7" s="8" t="s">
        <v>7</v>
      </c>
      <c r="G7" s="9" t="s">
        <v>8</v>
      </c>
      <c r="H7" s="9" t="s">
        <v>9</v>
      </c>
      <c r="I7" s="6" t="s">
        <v>10</v>
      </c>
      <c r="J7" s="25"/>
      <c r="K7" s="25"/>
      <c r="L7" s="25"/>
      <c r="M7" s="25"/>
    </row>
    <row r="8" spans="1:13" s="12" customFormat="1" ht="23.25" customHeight="1">
      <c r="A8" s="85">
        <v>4</v>
      </c>
      <c r="B8" s="88" t="s">
        <v>70</v>
      </c>
      <c r="C8" s="95" t="s">
        <v>52</v>
      </c>
      <c r="D8" s="59" t="s">
        <v>16</v>
      </c>
      <c r="E8" s="47" t="s">
        <v>12</v>
      </c>
      <c r="F8" s="60">
        <v>100000</v>
      </c>
      <c r="G8" s="10">
        <v>14</v>
      </c>
      <c r="H8" s="11">
        <f>G8*F8</f>
        <v>1400000</v>
      </c>
      <c r="I8" s="94"/>
      <c r="J8" s="25"/>
      <c r="K8" s="25"/>
      <c r="L8" s="25"/>
      <c r="M8" s="25"/>
    </row>
    <row r="9" spans="1:13" s="12" customFormat="1" ht="23.25" customHeight="1">
      <c r="A9" s="86"/>
      <c r="B9" s="89"/>
      <c r="C9" s="96"/>
      <c r="D9" s="59" t="s">
        <v>13</v>
      </c>
      <c r="E9" s="47" t="s">
        <v>12</v>
      </c>
      <c r="F9" s="60">
        <v>25000</v>
      </c>
      <c r="G9" s="10">
        <v>14</v>
      </c>
      <c r="H9" s="11">
        <f t="shared" ref="H9:H20" si="0">G9*F9</f>
        <v>350000</v>
      </c>
      <c r="I9" s="94"/>
    </row>
    <row r="10" spans="1:13" s="12" customFormat="1" ht="23.25" customHeight="1">
      <c r="A10" s="86"/>
      <c r="B10" s="89"/>
      <c r="C10" s="96"/>
      <c r="D10" s="59" t="s">
        <v>37</v>
      </c>
      <c r="E10" s="47" t="s">
        <v>12</v>
      </c>
      <c r="F10" s="60">
        <v>15000</v>
      </c>
      <c r="G10" s="10">
        <v>13</v>
      </c>
      <c r="H10" s="11">
        <f t="shared" si="0"/>
        <v>195000</v>
      </c>
      <c r="I10" s="94"/>
    </row>
    <row r="11" spans="1:13" s="12" customFormat="1" ht="23.25" customHeight="1">
      <c r="A11" s="86"/>
      <c r="B11" s="89"/>
      <c r="C11" s="96"/>
      <c r="D11" s="59" t="s">
        <v>11</v>
      </c>
      <c r="E11" s="47" t="s">
        <v>12</v>
      </c>
      <c r="F11" s="60">
        <v>150000</v>
      </c>
      <c r="G11" s="10">
        <v>8</v>
      </c>
      <c r="H11" s="11">
        <f t="shared" si="0"/>
        <v>1200000</v>
      </c>
      <c r="I11" s="94"/>
    </row>
    <row r="12" spans="1:13" s="12" customFormat="1" ht="23.25" customHeight="1">
      <c r="A12" s="86"/>
      <c r="B12" s="89"/>
      <c r="C12" s="96"/>
      <c r="D12" s="59" t="s">
        <v>42</v>
      </c>
      <c r="E12" s="47" t="s">
        <v>12</v>
      </c>
      <c r="F12" s="60">
        <v>17000</v>
      </c>
      <c r="G12" s="10">
        <v>9</v>
      </c>
      <c r="H12" s="11">
        <f t="shared" si="0"/>
        <v>153000</v>
      </c>
      <c r="I12" s="94"/>
    </row>
    <row r="13" spans="1:13" s="12" customFormat="1" ht="23.25" customHeight="1">
      <c r="A13" s="86"/>
      <c r="B13" s="89"/>
      <c r="C13" s="96"/>
      <c r="D13" s="61" t="s">
        <v>15</v>
      </c>
      <c r="E13" s="47" t="s">
        <v>12</v>
      </c>
      <c r="F13" s="60">
        <v>17000</v>
      </c>
      <c r="G13" s="10">
        <v>2</v>
      </c>
      <c r="H13" s="11">
        <f t="shared" si="0"/>
        <v>34000</v>
      </c>
      <c r="I13" s="94"/>
    </row>
    <row r="14" spans="1:13" s="12" customFormat="1" ht="23.25" customHeight="1">
      <c r="A14" s="86"/>
      <c r="B14" s="89"/>
      <c r="C14" s="96"/>
      <c r="D14" s="43" t="s">
        <v>28</v>
      </c>
      <c r="E14" s="40" t="s">
        <v>20</v>
      </c>
      <c r="F14" s="41">
        <v>20000</v>
      </c>
      <c r="G14" s="10">
        <v>2</v>
      </c>
      <c r="H14" s="11">
        <f t="shared" si="0"/>
        <v>40000</v>
      </c>
      <c r="I14" s="94"/>
    </row>
    <row r="15" spans="1:13" s="12" customFormat="1" ht="23.25" customHeight="1">
      <c r="A15" s="86"/>
      <c r="B15" s="89"/>
      <c r="C15" s="96"/>
      <c r="D15" s="43" t="s">
        <v>29</v>
      </c>
      <c r="E15" s="40" t="s">
        <v>12</v>
      </c>
      <c r="F15" s="41">
        <v>5000</v>
      </c>
      <c r="G15" s="10">
        <v>0.5</v>
      </c>
      <c r="H15" s="11">
        <f t="shared" si="0"/>
        <v>2500</v>
      </c>
      <c r="I15" s="94"/>
    </row>
    <row r="16" spans="1:13" s="12" customFormat="1" ht="23.25" customHeight="1">
      <c r="A16" s="86"/>
      <c r="B16" s="89"/>
      <c r="C16" s="96"/>
      <c r="D16" s="43" t="s">
        <v>30</v>
      </c>
      <c r="E16" s="40" t="s">
        <v>22</v>
      </c>
      <c r="F16" s="41">
        <v>45000</v>
      </c>
      <c r="G16" s="10">
        <v>2</v>
      </c>
      <c r="H16" s="11">
        <f t="shared" si="0"/>
        <v>90000</v>
      </c>
      <c r="I16" s="94"/>
    </row>
    <row r="17" spans="1:9" s="12" customFormat="1" ht="23.25" customHeight="1">
      <c r="A17" s="86"/>
      <c r="B17" s="89"/>
      <c r="C17" s="96"/>
      <c r="D17" s="43" t="s">
        <v>31</v>
      </c>
      <c r="E17" s="40" t="s">
        <v>12</v>
      </c>
      <c r="F17" s="41">
        <v>60000</v>
      </c>
      <c r="G17" s="10">
        <v>0.4</v>
      </c>
      <c r="H17" s="11">
        <f t="shared" si="0"/>
        <v>24000</v>
      </c>
      <c r="I17" s="94"/>
    </row>
    <row r="18" spans="1:9" s="12" customFormat="1" ht="23.25" customHeight="1">
      <c r="A18" s="86"/>
      <c r="B18" s="89"/>
      <c r="C18" s="96"/>
      <c r="D18" s="43" t="s">
        <v>34</v>
      </c>
      <c r="E18" s="40" t="s">
        <v>20</v>
      </c>
      <c r="F18" s="41">
        <v>34000</v>
      </c>
      <c r="G18" s="10">
        <v>0.5</v>
      </c>
      <c r="H18" s="11">
        <f t="shared" si="0"/>
        <v>17000</v>
      </c>
      <c r="I18" s="94"/>
    </row>
    <row r="19" spans="1:9" s="12" customFormat="1" ht="23.25" customHeight="1">
      <c r="A19" s="86"/>
      <c r="B19" s="89"/>
      <c r="C19" s="96"/>
      <c r="D19" s="43" t="s">
        <v>32</v>
      </c>
      <c r="E19" s="40" t="s">
        <v>12</v>
      </c>
      <c r="F19" s="41">
        <v>55000</v>
      </c>
      <c r="G19" s="10">
        <v>0.3</v>
      </c>
      <c r="H19" s="11">
        <f t="shared" si="0"/>
        <v>16500</v>
      </c>
      <c r="I19" s="94"/>
    </row>
    <row r="20" spans="1:9" s="12" customFormat="1" ht="23.25" customHeight="1">
      <c r="A20" s="86"/>
      <c r="B20" s="89"/>
      <c r="C20" s="96"/>
      <c r="D20" s="43" t="s">
        <v>35</v>
      </c>
      <c r="E20" s="40" t="s">
        <v>12</v>
      </c>
      <c r="F20" s="41">
        <v>50000</v>
      </c>
      <c r="G20" s="10">
        <v>0.2</v>
      </c>
      <c r="H20" s="11">
        <f t="shared" si="0"/>
        <v>10000</v>
      </c>
      <c r="I20" s="94"/>
    </row>
    <row r="21" spans="1:9" s="12" customFormat="1" ht="23.25" customHeight="1">
      <c r="A21" s="86"/>
      <c r="B21" s="89"/>
      <c r="C21" s="96"/>
      <c r="D21" s="43" t="s">
        <v>33</v>
      </c>
      <c r="E21" s="40" t="s">
        <v>12</v>
      </c>
      <c r="F21" s="41">
        <v>56300</v>
      </c>
      <c r="G21" s="10">
        <v>12</v>
      </c>
      <c r="H21" s="11">
        <f t="shared" ref="H21" si="1">G21*F21</f>
        <v>675600</v>
      </c>
      <c r="I21" s="94"/>
    </row>
    <row r="22" spans="1:9" s="12" customFormat="1" ht="23.25" customHeight="1">
      <c r="A22" s="86"/>
      <c r="B22" s="89"/>
      <c r="C22" s="106"/>
      <c r="D22" s="43"/>
      <c r="E22" s="40"/>
      <c r="F22" s="41"/>
      <c r="G22" s="10"/>
      <c r="H22" s="70">
        <f>SUM(H8:H21)</f>
        <v>4207600</v>
      </c>
      <c r="I22" s="94"/>
    </row>
    <row r="23" spans="1:9" s="12" customFormat="1" ht="23.25" customHeight="1">
      <c r="A23" s="86"/>
      <c r="B23" s="89"/>
      <c r="C23" s="97" t="s">
        <v>51</v>
      </c>
      <c r="D23" s="43" t="s">
        <v>11</v>
      </c>
      <c r="E23" s="40" t="s">
        <v>12</v>
      </c>
      <c r="F23" s="60">
        <v>150000</v>
      </c>
      <c r="G23" s="10">
        <v>12</v>
      </c>
      <c r="H23" s="11">
        <f>G23*F23</f>
        <v>1800000</v>
      </c>
      <c r="I23" s="94"/>
    </row>
    <row r="24" spans="1:9" s="12" customFormat="1" ht="23.25" customHeight="1">
      <c r="A24" s="86"/>
      <c r="B24" s="89"/>
      <c r="C24" s="98"/>
      <c r="D24" s="46" t="s">
        <v>47</v>
      </c>
      <c r="E24" s="40" t="s">
        <v>18</v>
      </c>
      <c r="F24" s="60">
        <v>4500</v>
      </c>
      <c r="G24" s="10">
        <v>170</v>
      </c>
      <c r="H24" s="11">
        <f t="shared" ref="H24:H35" si="2">G24*F24</f>
        <v>765000</v>
      </c>
      <c r="I24" s="94"/>
    </row>
    <row r="25" spans="1:9" s="12" customFormat="1" ht="23.25" customHeight="1">
      <c r="A25" s="86"/>
      <c r="B25" s="89"/>
      <c r="C25" s="98"/>
      <c r="D25" s="46" t="s">
        <v>43</v>
      </c>
      <c r="E25" s="40" t="s">
        <v>12</v>
      </c>
      <c r="F25" s="60">
        <v>15000</v>
      </c>
      <c r="G25" s="10">
        <v>15</v>
      </c>
      <c r="H25" s="11">
        <f t="shared" si="2"/>
        <v>225000</v>
      </c>
      <c r="I25" s="94"/>
    </row>
    <row r="26" spans="1:9" s="12" customFormat="1" ht="23.25" customHeight="1">
      <c r="A26" s="86"/>
      <c r="B26" s="89"/>
      <c r="C26" s="98"/>
      <c r="D26" s="46" t="s">
        <v>39</v>
      </c>
      <c r="E26" s="40" t="s">
        <v>12</v>
      </c>
      <c r="F26" s="60">
        <v>170000</v>
      </c>
      <c r="G26" s="10">
        <v>7</v>
      </c>
      <c r="H26" s="11">
        <f t="shared" si="2"/>
        <v>1190000</v>
      </c>
      <c r="I26" s="94"/>
    </row>
    <row r="27" spans="1:9" s="12" customFormat="1" ht="23.25" customHeight="1">
      <c r="A27" s="86"/>
      <c r="B27" s="89"/>
      <c r="C27" s="98"/>
      <c r="D27" s="43" t="s">
        <v>28</v>
      </c>
      <c r="E27" s="40" t="s">
        <v>20</v>
      </c>
      <c r="F27" s="60">
        <v>20000</v>
      </c>
      <c r="G27" s="10">
        <v>2</v>
      </c>
      <c r="H27" s="11">
        <f t="shared" si="2"/>
        <v>40000</v>
      </c>
      <c r="I27" s="94"/>
    </row>
    <row r="28" spans="1:9" s="12" customFormat="1" ht="23.25" customHeight="1">
      <c r="A28" s="86"/>
      <c r="B28" s="89"/>
      <c r="C28" s="98"/>
      <c r="D28" s="43" t="s">
        <v>29</v>
      </c>
      <c r="E28" s="40" t="s">
        <v>12</v>
      </c>
      <c r="F28" s="60">
        <v>5000</v>
      </c>
      <c r="G28" s="10">
        <v>0.5</v>
      </c>
      <c r="H28" s="11">
        <f t="shared" si="2"/>
        <v>2500</v>
      </c>
      <c r="I28" s="94"/>
    </row>
    <row r="29" spans="1:9" s="12" customFormat="1" ht="23.25" customHeight="1">
      <c r="A29" s="86"/>
      <c r="B29" s="89"/>
      <c r="C29" s="98"/>
      <c r="D29" s="43" t="s">
        <v>30</v>
      </c>
      <c r="E29" s="40" t="s">
        <v>22</v>
      </c>
      <c r="F29" s="60">
        <v>45000</v>
      </c>
      <c r="G29" s="10">
        <v>1</v>
      </c>
      <c r="H29" s="11">
        <f t="shared" si="2"/>
        <v>45000</v>
      </c>
      <c r="I29" s="94"/>
    </row>
    <row r="30" spans="1:9" s="12" customFormat="1" ht="23.25" customHeight="1">
      <c r="A30" s="86"/>
      <c r="B30" s="89"/>
      <c r="C30" s="98"/>
      <c r="D30" s="43" t="s">
        <v>31</v>
      </c>
      <c r="E30" s="40" t="s">
        <v>12</v>
      </c>
      <c r="F30" s="60">
        <v>60000</v>
      </c>
      <c r="G30" s="10">
        <v>0.4</v>
      </c>
      <c r="H30" s="11">
        <f t="shared" si="2"/>
        <v>24000</v>
      </c>
      <c r="I30" s="94"/>
    </row>
    <row r="31" spans="1:9" s="12" customFormat="1" ht="23.25" customHeight="1">
      <c r="A31" s="86"/>
      <c r="B31" s="89"/>
      <c r="C31" s="98"/>
      <c r="D31" s="43" t="s">
        <v>34</v>
      </c>
      <c r="E31" s="40" t="s">
        <v>20</v>
      </c>
      <c r="F31" s="60">
        <v>34000</v>
      </c>
      <c r="G31" s="10">
        <v>0.5</v>
      </c>
      <c r="H31" s="11">
        <f t="shared" si="2"/>
        <v>17000</v>
      </c>
      <c r="I31" s="94"/>
    </row>
    <row r="32" spans="1:9" s="12" customFormat="1" ht="23.25" customHeight="1">
      <c r="A32" s="86"/>
      <c r="B32" s="89"/>
      <c r="C32" s="98"/>
      <c r="D32" s="43" t="s">
        <v>32</v>
      </c>
      <c r="E32" s="40" t="s">
        <v>12</v>
      </c>
      <c r="F32" s="60">
        <v>55000</v>
      </c>
      <c r="G32" s="10">
        <v>0.3</v>
      </c>
      <c r="H32" s="11">
        <f t="shared" si="2"/>
        <v>16500</v>
      </c>
      <c r="I32" s="94"/>
    </row>
    <row r="33" spans="1:12" s="12" customFormat="1" ht="23.25" customHeight="1">
      <c r="A33" s="86"/>
      <c r="B33" s="89"/>
      <c r="C33" s="98"/>
      <c r="D33" s="43" t="s">
        <v>35</v>
      </c>
      <c r="E33" s="40" t="s">
        <v>12</v>
      </c>
      <c r="F33" s="60">
        <v>50000</v>
      </c>
      <c r="G33" s="10">
        <v>0.2</v>
      </c>
      <c r="H33" s="11">
        <f t="shared" si="2"/>
        <v>10000</v>
      </c>
      <c r="I33" s="94"/>
      <c r="L33" s="12" t="e">
        <f>#REF!+#REF!+G21+G49+G77</f>
        <v>#REF!</v>
      </c>
    </row>
    <row r="34" spans="1:12" s="12" customFormat="1" ht="23.25" customHeight="1">
      <c r="A34" s="86"/>
      <c r="B34" s="89"/>
      <c r="C34" s="98"/>
      <c r="D34" s="43" t="s">
        <v>40</v>
      </c>
      <c r="E34" s="40" t="s">
        <v>12</v>
      </c>
      <c r="F34" s="60">
        <v>30000</v>
      </c>
      <c r="G34" s="10"/>
      <c r="H34" s="11">
        <f t="shared" si="2"/>
        <v>0</v>
      </c>
      <c r="I34" s="94"/>
    </row>
    <row r="35" spans="1:12" s="12" customFormat="1" ht="23.25" customHeight="1">
      <c r="A35" s="86"/>
      <c r="B35" s="89"/>
      <c r="C35" s="98"/>
      <c r="D35" s="43" t="s">
        <v>66</v>
      </c>
      <c r="E35" s="40" t="s">
        <v>12</v>
      </c>
      <c r="F35" s="60">
        <v>25000</v>
      </c>
      <c r="G35" s="10">
        <v>0.5</v>
      </c>
      <c r="H35" s="11">
        <f t="shared" si="2"/>
        <v>12500</v>
      </c>
      <c r="I35" s="94"/>
    </row>
    <row r="36" spans="1:12" s="12" customFormat="1" ht="23.25" customHeight="1">
      <c r="A36" s="87"/>
      <c r="B36" s="90"/>
      <c r="C36" s="99"/>
      <c r="D36" s="46"/>
      <c r="E36" s="40"/>
      <c r="F36" s="41"/>
      <c r="G36" s="10"/>
      <c r="H36" s="70">
        <f>SUM(H23:H35)</f>
        <v>4147500</v>
      </c>
      <c r="I36" s="94"/>
    </row>
    <row r="37" spans="1:12" s="12" customFormat="1" ht="23.25" customHeight="1">
      <c r="A37" s="85">
        <v>5</v>
      </c>
      <c r="B37" s="88" t="s">
        <v>71</v>
      </c>
      <c r="C37" s="97" t="s">
        <v>65</v>
      </c>
      <c r="D37" s="59" t="s">
        <v>11</v>
      </c>
      <c r="E37" s="47" t="s">
        <v>12</v>
      </c>
      <c r="F37" s="60">
        <v>150000</v>
      </c>
      <c r="G37" s="10">
        <v>13</v>
      </c>
      <c r="H37" s="11">
        <f>G37*F37</f>
        <v>1950000</v>
      </c>
      <c r="I37" s="94"/>
    </row>
    <row r="38" spans="1:12" s="12" customFormat="1" ht="23.25" customHeight="1">
      <c r="A38" s="86"/>
      <c r="B38" s="89"/>
      <c r="C38" s="98"/>
      <c r="D38" s="59" t="s">
        <v>44</v>
      </c>
      <c r="E38" s="47" t="s">
        <v>18</v>
      </c>
      <c r="F38" s="60">
        <v>4500</v>
      </c>
      <c r="G38" s="10">
        <v>204</v>
      </c>
      <c r="H38" s="11">
        <f t="shared" ref="H38:H49" si="3">G38*F38</f>
        <v>918000</v>
      </c>
      <c r="I38" s="94"/>
    </row>
    <row r="39" spans="1:12" s="12" customFormat="1" ht="23.25" customHeight="1">
      <c r="A39" s="86"/>
      <c r="B39" s="89"/>
      <c r="C39" s="98"/>
      <c r="D39" s="59" t="s">
        <v>13</v>
      </c>
      <c r="E39" s="47" t="s">
        <v>12</v>
      </c>
      <c r="F39" s="60">
        <v>25000</v>
      </c>
      <c r="G39" s="10">
        <v>14</v>
      </c>
      <c r="H39" s="11">
        <f t="shared" si="3"/>
        <v>350000</v>
      </c>
      <c r="I39" s="94"/>
    </row>
    <row r="40" spans="1:12" s="12" customFormat="1" ht="23.25" customHeight="1">
      <c r="A40" s="86"/>
      <c r="B40" s="89"/>
      <c r="C40" s="98"/>
      <c r="D40" s="59" t="s">
        <v>14</v>
      </c>
      <c r="E40" s="47" t="s">
        <v>12</v>
      </c>
      <c r="F40" s="60">
        <v>15000</v>
      </c>
      <c r="G40" s="10">
        <v>14</v>
      </c>
      <c r="H40" s="11">
        <f t="shared" si="3"/>
        <v>210000</v>
      </c>
      <c r="I40" s="94"/>
    </row>
    <row r="41" spans="1:12" s="12" customFormat="1" ht="23.25" customHeight="1">
      <c r="A41" s="86"/>
      <c r="B41" s="89"/>
      <c r="C41" s="98"/>
      <c r="D41" s="61" t="s">
        <v>28</v>
      </c>
      <c r="E41" s="47" t="s">
        <v>20</v>
      </c>
      <c r="F41" s="60">
        <v>20000</v>
      </c>
      <c r="G41" s="10">
        <v>2</v>
      </c>
      <c r="H41" s="11">
        <f t="shared" si="3"/>
        <v>40000</v>
      </c>
      <c r="I41" s="94"/>
    </row>
    <row r="42" spans="1:12" s="12" customFormat="1" ht="23.25" customHeight="1">
      <c r="A42" s="86"/>
      <c r="B42" s="89"/>
      <c r="C42" s="98"/>
      <c r="D42" s="61" t="s">
        <v>29</v>
      </c>
      <c r="E42" s="47" t="s">
        <v>12</v>
      </c>
      <c r="F42" s="60">
        <v>5000</v>
      </c>
      <c r="G42" s="10">
        <v>0.5</v>
      </c>
      <c r="H42" s="11">
        <f t="shared" si="3"/>
        <v>2500</v>
      </c>
      <c r="I42" s="94"/>
    </row>
    <row r="43" spans="1:12" s="12" customFormat="1" ht="23.25" customHeight="1">
      <c r="A43" s="86"/>
      <c r="B43" s="89"/>
      <c r="C43" s="98"/>
      <c r="D43" s="61" t="s">
        <v>30</v>
      </c>
      <c r="E43" s="47" t="s">
        <v>22</v>
      </c>
      <c r="F43" s="60">
        <v>45000</v>
      </c>
      <c r="G43" s="10"/>
      <c r="H43" s="11">
        <f t="shared" si="3"/>
        <v>0</v>
      </c>
      <c r="I43" s="94"/>
    </row>
    <row r="44" spans="1:12" s="12" customFormat="1" ht="23.25" customHeight="1">
      <c r="A44" s="86"/>
      <c r="B44" s="89"/>
      <c r="C44" s="98"/>
      <c r="D44" s="61" t="s">
        <v>31</v>
      </c>
      <c r="E44" s="47" t="s">
        <v>12</v>
      </c>
      <c r="F44" s="60">
        <v>60000</v>
      </c>
      <c r="G44" s="10">
        <v>0.4</v>
      </c>
      <c r="H44" s="11">
        <f t="shared" si="3"/>
        <v>24000</v>
      </c>
      <c r="I44" s="94"/>
    </row>
    <row r="45" spans="1:12" s="12" customFormat="1" ht="23.25" customHeight="1">
      <c r="A45" s="86"/>
      <c r="B45" s="89"/>
      <c r="C45" s="98"/>
      <c r="D45" s="61" t="s">
        <v>34</v>
      </c>
      <c r="E45" s="47" t="s">
        <v>20</v>
      </c>
      <c r="F45" s="60">
        <v>34000</v>
      </c>
      <c r="G45" s="10">
        <v>0.5</v>
      </c>
      <c r="H45" s="11">
        <f t="shared" si="3"/>
        <v>17000</v>
      </c>
      <c r="I45" s="94"/>
    </row>
    <row r="46" spans="1:12" s="12" customFormat="1" ht="23.25" customHeight="1">
      <c r="A46" s="86"/>
      <c r="B46" s="89"/>
      <c r="C46" s="98"/>
      <c r="D46" s="61" t="s">
        <v>32</v>
      </c>
      <c r="E46" s="47" t="s">
        <v>12</v>
      </c>
      <c r="F46" s="60">
        <v>55000</v>
      </c>
      <c r="G46" s="10">
        <v>0.3</v>
      </c>
      <c r="H46" s="11">
        <f t="shared" si="3"/>
        <v>16500</v>
      </c>
      <c r="I46" s="94"/>
    </row>
    <row r="47" spans="1:12" s="12" customFormat="1" ht="23.25" customHeight="1">
      <c r="A47" s="86"/>
      <c r="B47" s="89"/>
      <c r="C47" s="98"/>
      <c r="D47" s="61" t="s">
        <v>35</v>
      </c>
      <c r="E47" s="47" t="s">
        <v>12</v>
      </c>
      <c r="F47" s="60">
        <v>50000</v>
      </c>
      <c r="G47" s="10">
        <v>0.2</v>
      </c>
      <c r="H47" s="11">
        <f t="shared" si="3"/>
        <v>10000</v>
      </c>
      <c r="I47" s="94"/>
    </row>
    <row r="48" spans="1:12" s="12" customFormat="1" ht="23.25" customHeight="1">
      <c r="A48" s="86"/>
      <c r="B48" s="89"/>
      <c r="C48" s="98"/>
      <c r="D48" s="61" t="s">
        <v>40</v>
      </c>
      <c r="E48" s="47" t="s">
        <v>12</v>
      </c>
      <c r="F48" s="60">
        <v>30000</v>
      </c>
      <c r="G48" s="10"/>
      <c r="H48" s="11">
        <f t="shared" si="3"/>
        <v>0</v>
      </c>
      <c r="I48" s="94"/>
    </row>
    <row r="49" spans="1:9" s="12" customFormat="1" ht="23.25" customHeight="1">
      <c r="A49" s="86"/>
      <c r="B49" s="89"/>
      <c r="C49" s="98"/>
      <c r="D49" s="61" t="s">
        <v>33</v>
      </c>
      <c r="E49" s="47" t="s">
        <v>12</v>
      </c>
      <c r="F49" s="41">
        <v>56300</v>
      </c>
      <c r="G49" s="10">
        <v>12</v>
      </c>
      <c r="H49" s="11">
        <f t="shared" si="3"/>
        <v>675600</v>
      </c>
      <c r="I49" s="94"/>
    </row>
    <row r="50" spans="1:9" s="12" customFormat="1" ht="23.25" customHeight="1">
      <c r="A50" s="86"/>
      <c r="B50" s="89"/>
      <c r="C50" s="99"/>
      <c r="D50" s="43"/>
      <c r="E50" s="40"/>
      <c r="F50" s="41"/>
      <c r="G50" s="42"/>
      <c r="H50" s="70">
        <f>SUM(H37:H49)</f>
        <v>4213600</v>
      </c>
      <c r="I50" s="94"/>
    </row>
    <row r="51" spans="1:9" s="12" customFormat="1" ht="23.25" customHeight="1">
      <c r="A51" s="86"/>
      <c r="B51" s="89"/>
      <c r="C51" s="95" t="s">
        <v>67</v>
      </c>
      <c r="D51" s="59" t="s">
        <v>16</v>
      </c>
      <c r="E51" s="47" t="s">
        <v>12</v>
      </c>
      <c r="F51" s="60">
        <v>100000</v>
      </c>
      <c r="G51" s="10">
        <v>15</v>
      </c>
      <c r="H51" s="11">
        <f>G51*F51</f>
        <v>1500000</v>
      </c>
      <c r="I51" s="94"/>
    </row>
    <row r="52" spans="1:9" s="12" customFormat="1" ht="23.25" customHeight="1">
      <c r="A52" s="86"/>
      <c r="B52" s="89"/>
      <c r="C52" s="96"/>
      <c r="D52" s="59" t="s">
        <v>45</v>
      </c>
      <c r="E52" s="47" t="s">
        <v>12</v>
      </c>
      <c r="F52" s="60">
        <v>25000</v>
      </c>
      <c r="G52" s="10">
        <v>15</v>
      </c>
      <c r="H52" s="11">
        <f t="shared" ref="H52:H63" si="4">G52*F52</f>
        <v>375000</v>
      </c>
      <c r="I52" s="94"/>
    </row>
    <row r="53" spans="1:9" s="12" customFormat="1" ht="23.25" customHeight="1">
      <c r="A53" s="86"/>
      <c r="B53" s="89"/>
      <c r="C53" s="96"/>
      <c r="D53" s="59" t="s">
        <v>62</v>
      </c>
      <c r="E53" s="47" t="s">
        <v>12</v>
      </c>
      <c r="F53" s="60">
        <v>22000</v>
      </c>
      <c r="G53" s="10">
        <v>11</v>
      </c>
      <c r="H53" s="11">
        <f t="shared" si="4"/>
        <v>242000</v>
      </c>
      <c r="I53" s="94"/>
    </row>
    <row r="54" spans="1:9" s="12" customFormat="1" ht="23.25" customHeight="1">
      <c r="A54" s="86"/>
      <c r="B54" s="89"/>
      <c r="C54" s="96"/>
      <c r="D54" s="59" t="s">
        <v>11</v>
      </c>
      <c r="E54" s="47" t="s">
        <v>12</v>
      </c>
      <c r="F54" s="60">
        <v>150000</v>
      </c>
      <c r="G54" s="10">
        <v>11</v>
      </c>
      <c r="H54" s="11">
        <f t="shared" si="4"/>
        <v>1650000</v>
      </c>
      <c r="I54" s="94"/>
    </row>
    <row r="55" spans="1:9" s="12" customFormat="1" ht="23.25" customHeight="1">
      <c r="A55" s="86"/>
      <c r="B55" s="89"/>
      <c r="C55" s="96"/>
      <c r="D55" s="59" t="s">
        <v>43</v>
      </c>
      <c r="E55" s="47" t="s">
        <v>12</v>
      </c>
      <c r="F55" s="60">
        <v>15000</v>
      </c>
      <c r="G55" s="10">
        <v>13</v>
      </c>
      <c r="H55" s="11">
        <f t="shared" si="4"/>
        <v>195000</v>
      </c>
      <c r="I55" s="94"/>
    </row>
    <row r="56" spans="1:9" s="12" customFormat="1" ht="23.25" customHeight="1">
      <c r="A56" s="86"/>
      <c r="B56" s="89"/>
      <c r="C56" s="96"/>
      <c r="D56" s="61" t="s">
        <v>15</v>
      </c>
      <c r="E56" s="47" t="s">
        <v>12</v>
      </c>
      <c r="F56" s="60">
        <v>17000</v>
      </c>
      <c r="G56" s="10"/>
      <c r="H56" s="11">
        <f t="shared" si="4"/>
        <v>0</v>
      </c>
      <c r="I56" s="94"/>
    </row>
    <row r="57" spans="1:9" s="12" customFormat="1" ht="23.25" customHeight="1">
      <c r="A57" s="86"/>
      <c r="B57" s="89"/>
      <c r="C57" s="96"/>
      <c r="D57" s="43" t="s">
        <v>28</v>
      </c>
      <c r="E57" s="40" t="s">
        <v>20</v>
      </c>
      <c r="F57" s="41">
        <v>20000</v>
      </c>
      <c r="G57" s="10">
        <v>2</v>
      </c>
      <c r="H57" s="11">
        <f t="shared" si="4"/>
        <v>40000</v>
      </c>
      <c r="I57" s="94"/>
    </row>
    <row r="58" spans="1:9" s="12" customFormat="1" ht="23.25" customHeight="1">
      <c r="A58" s="86"/>
      <c r="B58" s="89"/>
      <c r="C58" s="96"/>
      <c r="D58" s="43" t="s">
        <v>29</v>
      </c>
      <c r="E58" s="40" t="s">
        <v>12</v>
      </c>
      <c r="F58" s="41">
        <v>5000</v>
      </c>
      <c r="G58" s="10">
        <v>0.5</v>
      </c>
      <c r="H58" s="11">
        <f t="shared" si="4"/>
        <v>2500</v>
      </c>
      <c r="I58" s="94"/>
    </row>
    <row r="59" spans="1:9" s="12" customFormat="1" ht="23.25" customHeight="1">
      <c r="A59" s="86"/>
      <c r="B59" s="89"/>
      <c r="C59" s="96"/>
      <c r="D59" s="43" t="s">
        <v>30</v>
      </c>
      <c r="E59" s="40" t="s">
        <v>22</v>
      </c>
      <c r="F59" s="41">
        <v>45000</v>
      </c>
      <c r="G59" s="10">
        <v>3</v>
      </c>
      <c r="H59" s="11">
        <f t="shared" si="4"/>
        <v>135000</v>
      </c>
      <c r="I59" s="94"/>
    </row>
    <row r="60" spans="1:9" s="12" customFormat="1" ht="23.25" customHeight="1">
      <c r="A60" s="86"/>
      <c r="B60" s="89"/>
      <c r="C60" s="96"/>
      <c r="D60" s="43" t="s">
        <v>31</v>
      </c>
      <c r="E60" s="40" t="s">
        <v>12</v>
      </c>
      <c r="F60" s="41">
        <v>60000</v>
      </c>
      <c r="G60" s="10">
        <v>0.4</v>
      </c>
      <c r="H60" s="11">
        <f t="shared" si="4"/>
        <v>24000</v>
      </c>
      <c r="I60" s="94"/>
    </row>
    <row r="61" spans="1:9" s="12" customFormat="1" ht="23.25" customHeight="1">
      <c r="A61" s="86"/>
      <c r="B61" s="89"/>
      <c r="C61" s="96"/>
      <c r="D61" s="43" t="s">
        <v>34</v>
      </c>
      <c r="E61" s="40" t="s">
        <v>20</v>
      </c>
      <c r="F61" s="41">
        <v>34000</v>
      </c>
      <c r="G61" s="10">
        <v>0.5</v>
      </c>
      <c r="H61" s="11">
        <f t="shared" si="4"/>
        <v>17000</v>
      </c>
      <c r="I61" s="94"/>
    </row>
    <row r="62" spans="1:9" s="12" customFormat="1" ht="23.25" customHeight="1">
      <c r="A62" s="86"/>
      <c r="B62" s="89"/>
      <c r="C62" s="96"/>
      <c r="D62" s="43" t="s">
        <v>32</v>
      </c>
      <c r="E62" s="40" t="s">
        <v>12</v>
      </c>
      <c r="F62" s="41">
        <v>55000</v>
      </c>
      <c r="G62" s="10">
        <v>0.3</v>
      </c>
      <c r="H62" s="11">
        <f t="shared" si="4"/>
        <v>16500</v>
      </c>
      <c r="I62" s="94"/>
    </row>
    <row r="63" spans="1:9" s="12" customFormat="1" ht="23.25" customHeight="1">
      <c r="A63" s="86"/>
      <c r="B63" s="89"/>
      <c r="C63" s="96"/>
      <c r="D63" s="43" t="s">
        <v>35</v>
      </c>
      <c r="E63" s="40" t="s">
        <v>12</v>
      </c>
      <c r="F63" s="41">
        <v>50000</v>
      </c>
      <c r="G63" s="10">
        <v>0.2</v>
      </c>
      <c r="H63" s="11">
        <f t="shared" si="4"/>
        <v>10000</v>
      </c>
      <c r="I63" s="94"/>
    </row>
    <row r="64" spans="1:9" s="12" customFormat="1" ht="23.25" customHeight="1">
      <c r="A64" s="87"/>
      <c r="B64" s="90"/>
      <c r="C64" s="96"/>
      <c r="D64" s="46"/>
      <c r="E64" s="44"/>
      <c r="F64" s="45"/>
      <c r="G64" s="42"/>
      <c r="H64" s="70">
        <f>SUM(H51:H63)</f>
        <v>4207000</v>
      </c>
      <c r="I64" s="94"/>
    </row>
    <row r="65" spans="1:9" s="12" customFormat="1" ht="23.25" customHeight="1">
      <c r="A65" s="85">
        <v>6</v>
      </c>
      <c r="B65" s="88" t="s">
        <v>72</v>
      </c>
      <c r="C65" s="97" t="s">
        <v>49</v>
      </c>
      <c r="D65" s="59" t="s">
        <v>11</v>
      </c>
      <c r="E65" s="47" t="s">
        <v>12</v>
      </c>
      <c r="F65" s="60">
        <v>150000</v>
      </c>
      <c r="G65" s="10">
        <v>11</v>
      </c>
      <c r="H65" s="11">
        <f t="shared" ref="H65:H67" si="5">F65*G65</f>
        <v>1650000</v>
      </c>
      <c r="I65" s="103"/>
    </row>
    <row r="66" spans="1:9" s="12" customFormat="1" ht="23.25" customHeight="1">
      <c r="A66" s="86"/>
      <c r="B66" s="89"/>
      <c r="C66" s="98"/>
      <c r="D66" s="59" t="s">
        <v>13</v>
      </c>
      <c r="E66" s="47" t="s">
        <v>12</v>
      </c>
      <c r="F66" s="60">
        <v>25000</v>
      </c>
      <c r="G66" s="10">
        <v>14</v>
      </c>
      <c r="H66" s="11">
        <f t="shared" si="5"/>
        <v>350000</v>
      </c>
      <c r="I66" s="104"/>
    </row>
    <row r="67" spans="1:9" s="12" customFormat="1" ht="23.25" customHeight="1">
      <c r="A67" s="86"/>
      <c r="B67" s="89"/>
      <c r="C67" s="98"/>
      <c r="D67" s="59" t="s">
        <v>36</v>
      </c>
      <c r="E67" s="47" t="s">
        <v>12</v>
      </c>
      <c r="F67" s="60">
        <v>170000</v>
      </c>
      <c r="G67" s="10">
        <v>7</v>
      </c>
      <c r="H67" s="11">
        <f t="shared" si="5"/>
        <v>1190000</v>
      </c>
      <c r="I67" s="104"/>
    </row>
    <row r="68" spans="1:9" s="12" customFormat="1" ht="23.25" customHeight="1">
      <c r="A68" s="86"/>
      <c r="B68" s="89"/>
      <c r="C68" s="98"/>
      <c r="D68" s="59" t="s">
        <v>41</v>
      </c>
      <c r="E68" s="47" t="s">
        <v>12</v>
      </c>
      <c r="F68" s="60">
        <v>15000</v>
      </c>
      <c r="G68" s="10">
        <v>12</v>
      </c>
      <c r="H68" s="11">
        <f t="shared" ref="H68:H77" si="6">G68*F68</f>
        <v>180000</v>
      </c>
      <c r="I68" s="104"/>
    </row>
    <row r="69" spans="1:9" s="12" customFormat="1" ht="23.25" customHeight="1">
      <c r="A69" s="86"/>
      <c r="B69" s="89"/>
      <c r="C69" s="98"/>
      <c r="D69" s="61" t="s">
        <v>15</v>
      </c>
      <c r="E69" s="47" t="s">
        <v>12</v>
      </c>
      <c r="F69" s="60">
        <v>17000</v>
      </c>
      <c r="G69" s="10">
        <v>2</v>
      </c>
      <c r="H69" s="11">
        <f t="shared" si="6"/>
        <v>34000</v>
      </c>
      <c r="I69" s="104"/>
    </row>
    <row r="70" spans="1:9" s="12" customFormat="1" ht="23.25" customHeight="1">
      <c r="A70" s="86"/>
      <c r="B70" s="89"/>
      <c r="C70" s="98"/>
      <c r="D70" s="43" t="s">
        <v>28</v>
      </c>
      <c r="E70" s="40" t="s">
        <v>20</v>
      </c>
      <c r="F70" s="41">
        <v>20000</v>
      </c>
      <c r="G70" s="10">
        <v>2</v>
      </c>
      <c r="H70" s="11">
        <f t="shared" si="6"/>
        <v>40000</v>
      </c>
      <c r="I70" s="104"/>
    </row>
    <row r="71" spans="1:9" s="12" customFormat="1" ht="23.25" customHeight="1">
      <c r="A71" s="86"/>
      <c r="B71" s="89"/>
      <c r="C71" s="98"/>
      <c r="D71" s="43" t="s">
        <v>29</v>
      </c>
      <c r="E71" s="40" t="s">
        <v>12</v>
      </c>
      <c r="F71" s="41">
        <v>5000</v>
      </c>
      <c r="G71" s="10">
        <v>0.5</v>
      </c>
      <c r="H71" s="11">
        <f t="shared" si="6"/>
        <v>2500</v>
      </c>
      <c r="I71" s="104"/>
    </row>
    <row r="72" spans="1:9" s="12" customFormat="1" ht="23.25" customHeight="1">
      <c r="A72" s="86"/>
      <c r="B72" s="89"/>
      <c r="C72" s="98"/>
      <c r="D72" s="43" t="s">
        <v>30</v>
      </c>
      <c r="E72" s="40" t="s">
        <v>22</v>
      </c>
      <c r="F72" s="41">
        <v>45000</v>
      </c>
      <c r="G72" s="10">
        <v>2</v>
      </c>
      <c r="H72" s="11">
        <f t="shared" si="6"/>
        <v>90000</v>
      </c>
      <c r="I72" s="104"/>
    </row>
    <row r="73" spans="1:9" s="12" customFormat="1" ht="23.25" customHeight="1">
      <c r="A73" s="86"/>
      <c r="B73" s="89"/>
      <c r="C73" s="98"/>
      <c r="D73" s="43" t="s">
        <v>31</v>
      </c>
      <c r="E73" s="40" t="s">
        <v>12</v>
      </c>
      <c r="F73" s="41">
        <v>60000</v>
      </c>
      <c r="G73" s="10">
        <v>0.4</v>
      </c>
      <c r="H73" s="11">
        <f t="shared" si="6"/>
        <v>24000</v>
      </c>
      <c r="I73" s="104"/>
    </row>
    <row r="74" spans="1:9" s="12" customFormat="1" ht="23.25" customHeight="1">
      <c r="A74" s="86"/>
      <c r="B74" s="89"/>
      <c r="C74" s="98"/>
      <c r="D74" s="43" t="s">
        <v>34</v>
      </c>
      <c r="E74" s="40" t="s">
        <v>20</v>
      </c>
      <c r="F74" s="41">
        <v>34000</v>
      </c>
      <c r="G74" s="10">
        <v>0.5</v>
      </c>
      <c r="H74" s="11">
        <f t="shared" si="6"/>
        <v>17000</v>
      </c>
      <c r="I74" s="104"/>
    </row>
    <row r="75" spans="1:9" s="12" customFormat="1" ht="23.25" customHeight="1">
      <c r="A75" s="86"/>
      <c r="B75" s="89"/>
      <c r="C75" s="98"/>
      <c r="D75" s="43" t="s">
        <v>32</v>
      </c>
      <c r="E75" s="40" t="s">
        <v>12</v>
      </c>
      <c r="F75" s="41">
        <v>55000</v>
      </c>
      <c r="G75" s="10">
        <v>0.3</v>
      </c>
      <c r="H75" s="11">
        <f t="shared" si="6"/>
        <v>16500</v>
      </c>
      <c r="I75" s="104"/>
    </row>
    <row r="76" spans="1:9" s="12" customFormat="1" ht="23.25" customHeight="1">
      <c r="A76" s="86"/>
      <c r="B76" s="89"/>
      <c r="C76" s="98"/>
      <c r="D76" s="43" t="s">
        <v>35</v>
      </c>
      <c r="E76" s="40" t="s">
        <v>12</v>
      </c>
      <c r="F76" s="41">
        <v>50000</v>
      </c>
      <c r="G76" s="10">
        <v>0.4</v>
      </c>
      <c r="H76" s="11">
        <f t="shared" si="6"/>
        <v>20000</v>
      </c>
      <c r="I76" s="104"/>
    </row>
    <row r="77" spans="1:9" s="12" customFormat="1" ht="23.25" customHeight="1">
      <c r="A77" s="86"/>
      <c r="B77" s="89"/>
      <c r="C77" s="98"/>
      <c r="D77" s="43" t="s">
        <v>33</v>
      </c>
      <c r="E77" s="40" t="s">
        <v>12</v>
      </c>
      <c r="F77" s="41">
        <v>56300</v>
      </c>
      <c r="G77" s="10">
        <v>12</v>
      </c>
      <c r="H77" s="11">
        <f t="shared" si="6"/>
        <v>675600</v>
      </c>
      <c r="I77" s="104"/>
    </row>
    <row r="78" spans="1:9" s="12" customFormat="1" ht="23.25" customHeight="1">
      <c r="A78" s="86"/>
      <c r="B78" s="89"/>
      <c r="C78" s="99"/>
      <c r="D78" s="43"/>
      <c r="E78" s="40"/>
      <c r="F78" s="41"/>
      <c r="G78" s="42"/>
      <c r="H78" s="70">
        <f>SUM(H65:H77)</f>
        <v>4289600</v>
      </c>
      <c r="I78" s="104"/>
    </row>
    <row r="79" spans="1:9" s="12" customFormat="1" ht="23.25" customHeight="1">
      <c r="A79" s="86"/>
      <c r="B79" s="89"/>
      <c r="C79" s="100" t="s">
        <v>50</v>
      </c>
      <c r="D79" s="43" t="s">
        <v>38</v>
      </c>
      <c r="E79" s="40" t="s">
        <v>12</v>
      </c>
      <c r="F79" s="41">
        <v>135000</v>
      </c>
      <c r="G79" s="10">
        <v>20</v>
      </c>
      <c r="H79" s="11">
        <f>G79*F79</f>
        <v>2700000</v>
      </c>
      <c r="I79" s="104"/>
    </row>
    <row r="80" spans="1:9" s="14" customFormat="1" ht="23.25" customHeight="1">
      <c r="A80" s="86"/>
      <c r="B80" s="89"/>
      <c r="C80" s="101"/>
      <c r="D80" s="46" t="s">
        <v>47</v>
      </c>
      <c r="E80" s="40" t="s">
        <v>18</v>
      </c>
      <c r="F80" s="41">
        <v>4500</v>
      </c>
      <c r="G80" s="10">
        <v>200</v>
      </c>
      <c r="H80" s="11">
        <f t="shared" ref="H80:H89" si="7">G80*F80</f>
        <v>900000</v>
      </c>
      <c r="I80" s="104"/>
    </row>
    <row r="81" spans="1:13" s="14" customFormat="1" ht="23.25" customHeight="1">
      <c r="A81" s="86"/>
      <c r="B81" s="89"/>
      <c r="C81" s="101"/>
      <c r="D81" s="46" t="s">
        <v>43</v>
      </c>
      <c r="E81" s="40" t="s">
        <v>12</v>
      </c>
      <c r="F81" s="45">
        <v>15000</v>
      </c>
      <c r="G81" s="10">
        <v>13</v>
      </c>
      <c r="H81" s="11">
        <f t="shared" si="7"/>
        <v>195000</v>
      </c>
      <c r="I81" s="104"/>
    </row>
    <row r="82" spans="1:13" s="14" customFormat="1" ht="23.25" customHeight="1">
      <c r="A82" s="86"/>
      <c r="B82" s="89"/>
      <c r="C82" s="101"/>
      <c r="D82" s="43" t="s">
        <v>28</v>
      </c>
      <c r="E82" s="40" t="s">
        <v>20</v>
      </c>
      <c r="F82" s="41">
        <v>20000</v>
      </c>
      <c r="G82" s="10">
        <v>2</v>
      </c>
      <c r="H82" s="11">
        <f t="shared" si="7"/>
        <v>40000</v>
      </c>
      <c r="I82" s="104"/>
    </row>
    <row r="83" spans="1:13" s="14" customFormat="1" ht="23.25" customHeight="1">
      <c r="A83" s="86"/>
      <c r="B83" s="89"/>
      <c r="C83" s="101"/>
      <c r="D83" s="43" t="s">
        <v>29</v>
      </c>
      <c r="E83" s="40" t="s">
        <v>12</v>
      </c>
      <c r="F83" s="41">
        <v>5000</v>
      </c>
      <c r="G83" s="10">
        <v>0.5</v>
      </c>
      <c r="H83" s="11">
        <f t="shared" si="7"/>
        <v>2500</v>
      </c>
      <c r="I83" s="104"/>
    </row>
    <row r="84" spans="1:13" s="14" customFormat="1" ht="23.25" customHeight="1">
      <c r="A84" s="86"/>
      <c r="B84" s="89"/>
      <c r="C84" s="101"/>
      <c r="D84" s="43" t="s">
        <v>30</v>
      </c>
      <c r="E84" s="40" t="s">
        <v>22</v>
      </c>
      <c r="F84" s="41">
        <v>45000</v>
      </c>
      <c r="G84" s="10">
        <v>2</v>
      </c>
      <c r="H84" s="11">
        <f t="shared" si="7"/>
        <v>90000</v>
      </c>
      <c r="I84" s="104"/>
    </row>
    <row r="85" spans="1:13" s="14" customFormat="1" ht="23.25" customHeight="1">
      <c r="A85" s="86"/>
      <c r="B85" s="89"/>
      <c r="C85" s="101"/>
      <c r="D85" s="43" t="s">
        <v>31</v>
      </c>
      <c r="E85" s="40" t="s">
        <v>12</v>
      </c>
      <c r="F85" s="41">
        <v>60000</v>
      </c>
      <c r="G85" s="10">
        <v>0.4</v>
      </c>
      <c r="H85" s="11">
        <f t="shared" si="7"/>
        <v>24000</v>
      </c>
      <c r="I85" s="104"/>
    </row>
    <row r="86" spans="1:13" s="14" customFormat="1" ht="23.25" customHeight="1">
      <c r="A86" s="86"/>
      <c r="B86" s="89"/>
      <c r="C86" s="101"/>
      <c r="D86" s="43" t="s">
        <v>34</v>
      </c>
      <c r="E86" s="40" t="s">
        <v>20</v>
      </c>
      <c r="F86" s="41">
        <v>34000</v>
      </c>
      <c r="G86" s="10">
        <v>0.5</v>
      </c>
      <c r="H86" s="11">
        <f t="shared" si="7"/>
        <v>17000</v>
      </c>
      <c r="I86" s="104"/>
    </row>
    <row r="87" spans="1:13" s="14" customFormat="1" ht="23.25" customHeight="1">
      <c r="A87" s="86"/>
      <c r="B87" s="89"/>
      <c r="C87" s="101"/>
      <c r="D87" s="43" t="s">
        <v>32</v>
      </c>
      <c r="E87" s="40" t="s">
        <v>12</v>
      </c>
      <c r="F87" s="41">
        <v>55000</v>
      </c>
      <c r="G87" s="10">
        <v>0.3</v>
      </c>
      <c r="H87" s="11">
        <f t="shared" si="7"/>
        <v>16500</v>
      </c>
      <c r="I87" s="104"/>
    </row>
    <row r="88" spans="1:13" s="14" customFormat="1" ht="23.25" customHeight="1">
      <c r="A88" s="86"/>
      <c r="B88" s="89"/>
      <c r="C88" s="101"/>
      <c r="D88" s="43" t="s">
        <v>35</v>
      </c>
      <c r="E88" s="40" t="s">
        <v>12</v>
      </c>
      <c r="F88" s="41">
        <v>50000</v>
      </c>
      <c r="G88" s="10">
        <v>0.3</v>
      </c>
      <c r="H88" s="11">
        <f t="shared" si="7"/>
        <v>15000</v>
      </c>
      <c r="I88" s="104"/>
    </row>
    <row r="89" spans="1:13" s="14" customFormat="1" ht="23.25" customHeight="1">
      <c r="A89" s="86"/>
      <c r="B89" s="89"/>
      <c r="C89" s="101"/>
      <c r="D89" s="43" t="s">
        <v>40</v>
      </c>
      <c r="E89" s="40" t="s">
        <v>12</v>
      </c>
      <c r="F89" s="41">
        <v>30000</v>
      </c>
      <c r="G89" s="10">
        <v>0.2</v>
      </c>
      <c r="H89" s="11">
        <f t="shared" si="7"/>
        <v>6000</v>
      </c>
      <c r="I89" s="104"/>
    </row>
    <row r="90" spans="1:13" s="14" customFormat="1" ht="23.25" customHeight="1">
      <c r="A90" s="87"/>
      <c r="B90" s="90"/>
      <c r="C90" s="102"/>
      <c r="D90" s="43"/>
      <c r="E90" s="40"/>
      <c r="F90" s="41"/>
      <c r="G90" s="42"/>
      <c r="H90" s="70">
        <f>SUM(H79:H89)</f>
        <v>4006000</v>
      </c>
      <c r="I90" s="105"/>
    </row>
    <row r="91" spans="1:13" s="14" customFormat="1" ht="18.75" customHeight="1">
      <c r="A91" s="49"/>
      <c r="B91" s="91" t="s">
        <v>23</v>
      </c>
      <c r="C91" s="91"/>
      <c r="D91" s="92" t="s">
        <v>24</v>
      </c>
      <c r="E91" s="92"/>
      <c r="F91" s="92"/>
      <c r="G91" s="92"/>
      <c r="H91" s="92"/>
      <c r="I91" s="92"/>
    </row>
    <row r="92" spans="1:13" s="14" customFormat="1" ht="18.75" customHeight="1">
      <c r="A92" s="49"/>
      <c r="B92" s="91"/>
      <c r="C92" s="91"/>
      <c r="I92" s="62"/>
    </row>
    <row r="93" spans="1:13" s="14" customFormat="1" ht="18.75" customHeight="1">
      <c r="A93" s="49"/>
      <c r="B93" s="1"/>
      <c r="C93" s="1"/>
      <c r="D93" s="3"/>
      <c r="E93" s="4"/>
      <c r="F93" s="5"/>
      <c r="G93" s="93"/>
      <c r="H93" s="93"/>
      <c r="I93" s="93"/>
      <c r="L93" s="72">
        <f>H90+H78+H64+H50+H36+H22</f>
        <v>25071300</v>
      </c>
      <c r="M93" s="62"/>
    </row>
    <row r="94" spans="1:13" ht="18.75">
      <c r="A94" s="49"/>
      <c r="B94" s="1"/>
      <c r="C94" s="1"/>
      <c r="D94" s="3"/>
      <c r="E94" s="4"/>
      <c r="F94" s="5"/>
      <c r="G94" s="93"/>
      <c r="H94" s="93"/>
      <c r="I94" s="93"/>
      <c r="L94" s="65"/>
    </row>
    <row r="95" spans="1:13" ht="18.75">
      <c r="A95" s="49"/>
      <c r="B95" s="1"/>
      <c r="C95" s="1"/>
      <c r="D95" s="3"/>
      <c r="E95" s="4"/>
      <c r="F95" s="5"/>
      <c r="G95" s="36"/>
      <c r="H95" s="63"/>
      <c r="I95" s="36"/>
      <c r="L95" s="71"/>
      <c r="M95" s="65"/>
    </row>
    <row r="96" spans="1:13" ht="18.75">
      <c r="A96" s="49"/>
      <c r="B96" s="1"/>
      <c r="C96" s="1"/>
      <c r="D96" s="3"/>
      <c r="E96" s="4"/>
      <c r="F96" s="5"/>
      <c r="G96" s="36"/>
      <c r="H96" s="64"/>
      <c r="I96" s="93"/>
      <c r="J96" s="93"/>
      <c r="K96" s="93"/>
      <c r="L96" s="65"/>
    </row>
    <row r="97" spans="1:12" ht="18.75">
      <c r="A97" s="49"/>
      <c r="B97" s="1"/>
      <c r="C97" s="1"/>
      <c r="D97" s="3"/>
      <c r="E97" s="4"/>
      <c r="F97" s="5"/>
      <c r="G97" s="36"/>
      <c r="H97" s="63"/>
      <c r="I97" s="62"/>
    </row>
    <row r="98" spans="1:12" ht="18.75">
      <c r="A98" s="49"/>
      <c r="B98" s="91"/>
      <c r="C98" s="91"/>
      <c r="D98" s="92" t="s">
        <v>46</v>
      </c>
      <c r="E98" s="92"/>
      <c r="F98" s="92"/>
      <c r="G98" s="92"/>
      <c r="H98" s="92"/>
      <c r="I98" s="92"/>
      <c r="L98" s="65"/>
    </row>
    <row r="99" spans="1:12" ht="18.75">
      <c r="A99" s="49"/>
      <c r="B99" s="50"/>
      <c r="C99" s="51"/>
      <c r="D99" s="3"/>
      <c r="E99" s="4"/>
      <c r="F99" s="5"/>
      <c r="G99" s="36"/>
      <c r="H99" s="36"/>
      <c r="I99" s="58"/>
    </row>
    <row r="100" spans="1:12" ht="18.75">
      <c r="A100" s="49"/>
      <c r="B100" s="50"/>
      <c r="C100" s="51"/>
      <c r="D100" s="52"/>
      <c r="E100" s="53"/>
      <c r="F100" s="54"/>
      <c r="G100" s="55"/>
      <c r="H100" s="56"/>
      <c r="I100" s="58"/>
    </row>
    <row r="101" spans="1:12" s="12" customFormat="1" ht="18.75" customHeight="1">
      <c r="A101" s="49"/>
      <c r="B101" s="50"/>
      <c r="C101" s="51"/>
      <c r="D101" s="52"/>
      <c r="E101" s="53"/>
      <c r="F101" s="54"/>
      <c r="G101" s="55"/>
      <c r="H101" s="56"/>
      <c r="I101" s="57"/>
    </row>
    <row r="102" spans="1:12" s="12" customFormat="1" ht="30" customHeight="1"/>
    <row r="103" spans="1:12" ht="16.5">
      <c r="A103" s="12"/>
      <c r="B103" s="20"/>
      <c r="C103" s="12"/>
      <c r="D103" s="21"/>
      <c r="E103" s="22"/>
      <c r="F103" s="23"/>
      <c r="G103" s="38"/>
      <c r="H103" s="48"/>
      <c r="I103" s="35"/>
    </row>
    <row r="104" spans="1:12" ht="18.75">
      <c r="A104" s="2"/>
      <c r="B104" s="15"/>
      <c r="F104" s="15"/>
    </row>
    <row r="105" spans="1:12" ht="18.75">
      <c r="A105" s="1"/>
      <c r="B105" s="15"/>
      <c r="F105" s="15"/>
    </row>
    <row r="106" spans="1:12" ht="18.75">
      <c r="A106" s="1"/>
      <c r="B106" s="15"/>
      <c r="F106" s="15"/>
    </row>
    <row r="107" spans="1:12" ht="18.75">
      <c r="A107" s="1"/>
      <c r="B107" s="15"/>
      <c r="F107" s="15"/>
    </row>
    <row r="108" spans="1:12" ht="18.75">
      <c r="A108" s="1"/>
      <c r="B108" s="15"/>
      <c r="F108" s="15"/>
    </row>
    <row r="109" spans="1:12" ht="18.75">
      <c r="A109" s="1"/>
      <c r="B109" s="15"/>
      <c r="F109" s="15"/>
    </row>
    <row r="110" spans="1:12" ht="18.75">
      <c r="A110" s="1"/>
      <c r="B110" s="15"/>
      <c r="F110" s="15"/>
    </row>
    <row r="111" spans="1:12" ht="16.5">
      <c r="A111" s="12"/>
      <c r="B111" s="20"/>
      <c r="C111" s="12"/>
      <c r="D111" s="21"/>
      <c r="E111" s="22"/>
      <c r="F111" s="23"/>
      <c r="G111" s="38"/>
      <c r="H111" s="38"/>
      <c r="I111" s="38"/>
    </row>
  </sheetData>
  <mergeCells count="28">
    <mergeCell ref="A1:C1"/>
    <mergeCell ref="A2:C2"/>
    <mergeCell ref="A4:I4"/>
    <mergeCell ref="A5:I5"/>
    <mergeCell ref="A6:I6"/>
    <mergeCell ref="A8:A36"/>
    <mergeCell ref="B8:B36"/>
    <mergeCell ref="C8:C22"/>
    <mergeCell ref="I8:I36"/>
    <mergeCell ref="C23:C36"/>
    <mergeCell ref="G94:I94"/>
    <mergeCell ref="B98:C98"/>
    <mergeCell ref="D98:I98"/>
    <mergeCell ref="C37:C50"/>
    <mergeCell ref="B65:B90"/>
    <mergeCell ref="I96:K96"/>
    <mergeCell ref="A37:A64"/>
    <mergeCell ref="B37:B64"/>
    <mergeCell ref="B92:C92"/>
    <mergeCell ref="D91:I91"/>
    <mergeCell ref="G93:I93"/>
    <mergeCell ref="I37:I64"/>
    <mergeCell ref="C51:C64"/>
    <mergeCell ref="C65:C78"/>
    <mergeCell ref="C79:C90"/>
    <mergeCell ref="I65:I90"/>
    <mergeCell ref="A65:A90"/>
    <mergeCell ref="B91:C91"/>
  </mergeCells>
  <pageMargins left="0.27" right="0.23622047244094499" top="0.2" bottom="0.36" header="0.17" footer="0.31496062992126"/>
  <pageSetup paperSize="9" scale="63" fitToHeight="0" orientation="portrait" r:id="rId1"/>
  <rowBreaks count="1" manualBreakCount="1">
    <brk id="101" max="16383" man="1"/>
  </rowBreaks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7AB68-7814-4658-B029-0E72F27E4C25}">
  <dimension ref="A1:Q166"/>
  <sheetViews>
    <sheetView topLeftCell="A142" workbookViewId="0">
      <selection activeCell="C120" sqref="C120:C133"/>
    </sheetView>
  </sheetViews>
  <sheetFormatPr defaultColWidth="8.85546875" defaultRowHeight="15.75"/>
  <cols>
    <col min="1" max="1" width="7.85546875" style="15" customWidth="1"/>
    <col min="2" max="2" width="19" style="16" customWidth="1"/>
    <col min="3" max="3" width="29.140625" style="15" customWidth="1"/>
    <col min="4" max="4" width="25.85546875" style="15" customWidth="1"/>
    <col min="5" max="5" width="12.7109375" style="15" customWidth="1"/>
    <col min="6" max="6" width="14.28515625" style="17" customWidth="1"/>
    <col min="7" max="7" width="14.85546875" style="15" customWidth="1"/>
    <col min="8" max="8" width="16.28515625" style="15" customWidth="1"/>
    <col min="9" max="9" width="16.7109375" style="15" customWidth="1"/>
    <col min="10" max="11" width="8.85546875" style="15"/>
    <col min="12" max="12" width="17.140625" style="15" bestFit="1" customWidth="1"/>
    <col min="13" max="13" width="14.5703125" style="15" bestFit="1" customWidth="1"/>
    <col min="14" max="16384" width="8.85546875" style="15"/>
  </cols>
  <sheetData>
    <row r="1" spans="1:17" s="12" customFormat="1" ht="16.5">
      <c r="A1" s="107" t="s">
        <v>0</v>
      </c>
      <c r="B1" s="108"/>
      <c r="C1" s="107"/>
      <c r="F1" s="18"/>
      <c r="I1" s="76"/>
    </row>
    <row r="2" spans="1:17" s="12" customFormat="1" ht="16.5">
      <c r="A2" s="109" t="s">
        <v>1</v>
      </c>
      <c r="B2" s="110"/>
      <c r="C2" s="109"/>
      <c r="D2" s="14"/>
      <c r="E2" s="14"/>
      <c r="F2" s="19"/>
      <c r="G2" s="14"/>
      <c r="H2" s="14"/>
      <c r="I2" s="76"/>
    </row>
    <row r="3" spans="1:17" s="12" customFormat="1" ht="16.5">
      <c r="B3" s="20"/>
      <c r="D3" s="21"/>
      <c r="E3" s="22"/>
      <c r="F3" s="23"/>
      <c r="G3" s="76"/>
      <c r="H3" s="76"/>
      <c r="I3" s="76"/>
    </row>
    <row r="4" spans="1:17" s="12" customFormat="1" ht="20.25">
      <c r="A4" s="111" t="s">
        <v>27</v>
      </c>
      <c r="B4" s="112"/>
      <c r="C4" s="111"/>
      <c r="D4" s="111"/>
      <c r="E4" s="111"/>
      <c r="F4" s="111"/>
      <c r="G4" s="111"/>
      <c r="H4" s="111"/>
      <c r="I4" s="111"/>
    </row>
    <row r="5" spans="1:17" s="12" customFormat="1" ht="16.5">
      <c r="A5" s="113" t="s">
        <v>68</v>
      </c>
      <c r="B5" s="114"/>
      <c r="C5" s="113"/>
      <c r="D5" s="113"/>
      <c r="E5" s="113"/>
      <c r="F5" s="113"/>
      <c r="G5" s="113"/>
      <c r="H5" s="113"/>
      <c r="I5" s="113"/>
    </row>
    <row r="6" spans="1:17" s="12" customFormat="1" ht="16.5">
      <c r="A6" s="115"/>
      <c r="B6" s="116"/>
      <c r="C6" s="115"/>
      <c r="D6" s="115"/>
      <c r="E6" s="115"/>
      <c r="F6" s="115"/>
      <c r="G6" s="115"/>
      <c r="H6" s="117"/>
      <c r="I6" s="117"/>
    </row>
    <row r="7" spans="1:17" s="13" customFormat="1" ht="57.75" customHeight="1">
      <c r="A7" s="37" t="s">
        <v>2</v>
      </c>
      <c r="B7" s="24" t="s">
        <v>3</v>
      </c>
      <c r="C7" s="6" t="s">
        <v>4</v>
      </c>
      <c r="D7" s="7" t="s">
        <v>5</v>
      </c>
      <c r="E7" s="37" t="s">
        <v>6</v>
      </c>
      <c r="F7" s="8" t="s">
        <v>7</v>
      </c>
      <c r="G7" s="9" t="s">
        <v>8</v>
      </c>
      <c r="H7" s="9" t="s">
        <v>9</v>
      </c>
      <c r="I7" s="6" t="s">
        <v>10</v>
      </c>
      <c r="J7" s="25"/>
      <c r="K7" s="25"/>
      <c r="L7" s="25"/>
      <c r="M7" s="25"/>
    </row>
    <row r="8" spans="1:17" s="12" customFormat="1" ht="23.25" customHeight="1">
      <c r="A8" s="85">
        <v>2</v>
      </c>
      <c r="B8" s="88" t="s">
        <v>73</v>
      </c>
      <c r="C8" s="100" t="s">
        <v>48</v>
      </c>
      <c r="D8" s="39" t="s">
        <v>11</v>
      </c>
      <c r="E8" s="40" t="s">
        <v>12</v>
      </c>
      <c r="F8" s="41">
        <v>150000</v>
      </c>
      <c r="G8" s="10">
        <v>11</v>
      </c>
      <c r="H8" s="11">
        <f>G8*F8</f>
        <v>1650000</v>
      </c>
      <c r="I8" s="103"/>
      <c r="J8" s="26"/>
      <c r="K8" s="26" t="s">
        <v>57</v>
      </c>
      <c r="L8" s="27">
        <f t="shared" ref="L8:L18" si="0">P8*Q8</f>
        <v>12075000</v>
      </c>
      <c r="M8" s="28">
        <f>G8+G25+G50+G66+G78</f>
        <v>47.5</v>
      </c>
      <c r="O8" s="12">
        <f>G92+G109+G120</f>
        <v>33</v>
      </c>
      <c r="P8" s="74">
        <f t="shared" ref="P8:P16" si="1">O8+M8</f>
        <v>80.5</v>
      </c>
      <c r="Q8" s="12">
        <v>150000</v>
      </c>
    </row>
    <row r="9" spans="1:17" s="12" customFormat="1" ht="23.25" customHeight="1">
      <c r="A9" s="86"/>
      <c r="B9" s="89"/>
      <c r="C9" s="101"/>
      <c r="D9" s="39" t="s">
        <v>13</v>
      </c>
      <c r="E9" s="40" t="s">
        <v>12</v>
      </c>
      <c r="F9" s="41">
        <v>25000</v>
      </c>
      <c r="G9" s="10">
        <v>14</v>
      </c>
      <c r="H9" s="11">
        <f t="shared" ref="H9:H20" si="2">G9*F9</f>
        <v>350000</v>
      </c>
      <c r="I9" s="104"/>
      <c r="J9" s="26"/>
      <c r="K9" s="26" t="s">
        <v>25</v>
      </c>
      <c r="L9" s="73">
        <f t="shared" si="0"/>
        <v>2100000</v>
      </c>
      <c r="M9" s="29">
        <f>G9+G37+G64</f>
        <v>42</v>
      </c>
      <c r="O9" s="12">
        <f>G94+G107+G121</f>
        <v>42</v>
      </c>
      <c r="P9" s="74">
        <f t="shared" si="1"/>
        <v>84</v>
      </c>
      <c r="Q9" s="12">
        <v>25000</v>
      </c>
    </row>
    <row r="10" spans="1:17" s="12" customFormat="1" ht="23.25" customHeight="1">
      <c r="A10" s="86"/>
      <c r="B10" s="89"/>
      <c r="C10" s="101"/>
      <c r="D10" s="39" t="s">
        <v>36</v>
      </c>
      <c r="E10" s="40" t="s">
        <v>12</v>
      </c>
      <c r="F10" s="41">
        <v>170000</v>
      </c>
      <c r="G10" s="10">
        <v>7</v>
      </c>
      <c r="H10" s="11">
        <f t="shared" si="2"/>
        <v>1190000</v>
      </c>
      <c r="I10" s="104"/>
      <c r="J10" s="26"/>
      <c r="K10" s="26" t="s">
        <v>55</v>
      </c>
      <c r="L10" s="73">
        <f t="shared" si="0"/>
        <v>2380000</v>
      </c>
      <c r="M10" s="29">
        <f>G10</f>
        <v>7</v>
      </c>
      <c r="O10" s="12">
        <f>G122</f>
        <v>7</v>
      </c>
      <c r="P10" s="67">
        <f t="shared" si="1"/>
        <v>14</v>
      </c>
      <c r="Q10" s="12">
        <v>170000</v>
      </c>
    </row>
    <row r="11" spans="1:17" s="12" customFormat="1" ht="23.25" customHeight="1">
      <c r="A11" s="86"/>
      <c r="B11" s="89"/>
      <c r="C11" s="101"/>
      <c r="D11" s="39" t="s">
        <v>14</v>
      </c>
      <c r="E11" s="40" t="s">
        <v>12</v>
      </c>
      <c r="F11" s="41">
        <v>15000</v>
      </c>
      <c r="G11" s="10">
        <v>13</v>
      </c>
      <c r="H11" s="11">
        <f t="shared" si="2"/>
        <v>195000</v>
      </c>
      <c r="I11" s="104"/>
      <c r="J11" s="26"/>
      <c r="K11" s="26" t="s">
        <v>56</v>
      </c>
      <c r="L11" s="73">
        <f t="shared" si="0"/>
        <v>3600000</v>
      </c>
      <c r="M11" s="30">
        <f>G22+G63</f>
        <v>24</v>
      </c>
      <c r="O11" s="12">
        <f>G106</f>
        <v>12</v>
      </c>
      <c r="P11" s="67">
        <f t="shared" si="1"/>
        <v>36</v>
      </c>
      <c r="Q11" s="12">
        <v>100000</v>
      </c>
    </row>
    <row r="12" spans="1:17" s="12" customFormat="1" ht="23.25" customHeight="1">
      <c r="A12" s="86"/>
      <c r="B12" s="89"/>
      <c r="C12" s="101"/>
      <c r="D12" s="43" t="s">
        <v>15</v>
      </c>
      <c r="E12" s="40" t="s">
        <v>12</v>
      </c>
      <c r="F12" s="41">
        <v>17000</v>
      </c>
      <c r="G12" s="10">
        <v>2</v>
      </c>
      <c r="H12" s="11">
        <f t="shared" si="2"/>
        <v>34000</v>
      </c>
      <c r="I12" s="104"/>
      <c r="J12" s="26"/>
      <c r="K12" s="26" t="s">
        <v>58</v>
      </c>
      <c r="L12" s="27">
        <f t="shared" si="0"/>
        <v>102000</v>
      </c>
      <c r="M12" s="28">
        <f>G12+G39+G68</f>
        <v>4</v>
      </c>
      <c r="O12" s="12">
        <f>G111+G124</f>
        <v>2</v>
      </c>
      <c r="P12" s="66">
        <f t="shared" si="1"/>
        <v>6</v>
      </c>
      <c r="Q12" s="12">
        <v>17000</v>
      </c>
    </row>
    <row r="13" spans="1:17" s="12" customFormat="1" ht="23.25" customHeight="1">
      <c r="A13" s="86"/>
      <c r="B13" s="89"/>
      <c r="C13" s="101"/>
      <c r="D13" s="43" t="s">
        <v>28</v>
      </c>
      <c r="E13" s="40" t="s">
        <v>20</v>
      </c>
      <c r="F13" s="41">
        <v>20000</v>
      </c>
      <c r="G13" s="10">
        <v>2</v>
      </c>
      <c r="H13" s="11">
        <f t="shared" si="2"/>
        <v>40000</v>
      </c>
      <c r="I13" s="104"/>
      <c r="J13" s="26"/>
      <c r="K13" s="26" t="s">
        <v>59</v>
      </c>
      <c r="L13" s="75">
        <f t="shared" si="0"/>
        <v>18000.000000000004</v>
      </c>
      <c r="M13" s="34">
        <f>G47</f>
        <v>0.4</v>
      </c>
      <c r="O13" s="12">
        <f>G144</f>
        <v>0.2</v>
      </c>
      <c r="P13" s="68">
        <f t="shared" si="1"/>
        <v>0.60000000000000009</v>
      </c>
      <c r="Q13" s="12">
        <v>30000</v>
      </c>
    </row>
    <row r="14" spans="1:17" s="12" customFormat="1" ht="23.25" customHeight="1">
      <c r="A14" s="86"/>
      <c r="B14" s="89"/>
      <c r="C14" s="101"/>
      <c r="D14" s="43" t="s">
        <v>29</v>
      </c>
      <c r="E14" s="40" t="s">
        <v>12</v>
      </c>
      <c r="F14" s="41">
        <v>5000</v>
      </c>
      <c r="G14" s="10">
        <v>0.5</v>
      </c>
      <c r="H14" s="11">
        <f t="shared" si="2"/>
        <v>2500</v>
      </c>
      <c r="I14" s="104"/>
      <c r="J14" s="26"/>
      <c r="K14" s="26" t="s">
        <v>21</v>
      </c>
      <c r="L14" s="27">
        <f t="shared" si="0"/>
        <v>165000</v>
      </c>
      <c r="M14" s="34">
        <f>G18+G33+G45+G60+G74+G87</f>
        <v>1.8</v>
      </c>
      <c r="O14" s="12">
        <f>G101+G117+G130+G142</f>
        <v>1.2</v>
      </c>
      <c r="P14" s="68">
        <f t="shared" si="1"/>
        <v>3</v>
      </c>
      <c r="Q14" s="12">
        <v>55000</v>
      </c>
    </row>
    <row r="15" spans="1:17" s="12" customFormat="1" ht="23.25" customHeight="1">
      <c r="A15" s="86"/>
      <c r="B15" s="89"/>
      <c r="C15" s="101"/>
      <c r="D15" s="43" t="s">
        <v>30</v>
      </c>
      <c r="E15" s="40" t="s">
        <v>22</v>
      </c>
      <c r="F15" s="41">
        <v>45000</v>
      </c>
      <c r="G15" s="10">
        <v>2</v>
      </c>
      <c r="H15" s="11">
        <f t="shared" si="2"/>
        <v>90000</v>
      </c>
      <c r="I15" s="104"/>
      <c r="J15" s="26"/>
      <c r="K15" s="26" t="s">
        <v>60</v>
      </c>
      <c r="L15" s="27">
        <f t="shared" si="0"/>
        <v>4207500</v>
      </c>
      <c r="M15" s="28">
        <f>G23+G51+G79</f>
        <v>535</v>
      </c>
      <c r="O15" s="12">
        <f>G93+G135</f>
        <v>400</v>
      </c>
      <c r="P15" s="66">
        <f t="shared" si="1"/>
        <v>935</v>
      </c>
      <c r="Q15" s="12">
        <v>4500</v>
      </c>
    </row>
    <row r="16" spans="1:17" s="12" customFormat="1" ht="23.25" customHeight="1">
      <c r="A16" s="86"/>
      <c r="B16" s="89"/>
      <c r="C16" s="101"/>
      <c r="D16" s="43" t="s">
        <v>31</v>
      </c>
      <c r="E16" s="40" t="s">
        <v>12</v>
      </c>
      <c r="F16" s="41">
        <v>60000</v>
      </c>
      <c r="G16" s="10">
        <v>0.4</v>
      </c>
      <c r="H16" s="11">
        <f t="shared" si="2"/>
        <v>24000</v>
      </c>
      <c r="I16" s="104"/>
      <c r="J16" s="26"/>
      <c r="K16" s="26" t="s">
        <v>26</v>
      </c>
      <c r="L16" s="75">
        <f t="shared" si="0"/>
        <v>170000</v>
      </c>
      <c r="M16" s="28">
        <f>G17+G32+G44+G59+G73+G86</f>
        <v>3</v>
      </c>
      <c r="O16" s="12">
        <f>G100+G116+G129+G141</f>
        <v>2</v>
      </c>
      <c r="P16" s="66">
        <f t="shared" si="1"/>
        <v>5</v>
      </c>
      <c r="Q16" s="12">
        <v>34000</v>
      </c>
    </row>
    <row r="17" spans="1:17" s="12" customFormat="1" ht="23.25" customHeight="1">
      <c r="A17" s="86"/>
      <c r="B17" s="89"/>
      <c r="C17" s="101"/>
      <c r="D17" s="43" t="s">
        <v>34</v>
      </c>
      <c r="E17" s="40" t="s">
        <v>20</v>
      </c>
      <c r="F17" s="41">
        <v>34000</v>
      </c>
      <c r="G17" s="10">
        <v>0.5</v>
      </c>
      <c r="H17" s="11">
        <f t="shared" si="2"/>
        <v>17000</v>
      </c>
      <c r="I17" s="104"/>
      <c r="J17" s="26"/>
      <c r="K17" s="26" t="s">
        <v>54</v>
      </c>
      <c r="L17" s="27" t="e">
        <f t="shared" si="0"/>
        <v>#REF!</v>
      </c>
      <c r="M17" s="28" t="e">
        <f>'tuần 1.02'!#REF!+'tuần 1.02'!G26</f>
        <v>#REF!</v>
      </c>
      <c r="P17" s="66" t="e">
        <f>M17</f>
        <v>#REF!</v>
      </c>
      <c r="Q17" s="12">
        <v>170000</v>
      </c>
    </row>
    <row r="18" spans="1:17" s="12" customFormat="1" ht="23.25" customHeight="1">
      <c r="A18" s="86"/>
      <c r="B18" s="89"/>
      <c r="C18" s="101"/>
      <c r="D18" s="43" t="s">
        <v>32</v>
      </c>
      <c r="E18" s="40" t="s">
        <v>12</v>
      </c>
      <c r="F18" s="41">
        <v>55000</v>
      </c>
      <c r="G18" s="10">
        <v>0.3</v>
      </c>
      <c r="H18" s="11">
        <f t="shared" si="2"/>
        <v>16500</v>
      </c>
      <c r="I18" s="104"/>
      <c r="J18" s="26"/>
      <c r="K18" s="26" t="s">
        <v>61</v>
      </c>
      <c r="L18" s="26">
        <f t="shared" si="0"/>
        <v>4860000</v>
      </c>
      <c r="M18" s="69">
        <f>G36</f>
        <v>18</v>
      </c>
      <c r="N18" s="30"/>
      <c r="O18" s="12">
        <f>G134</f>
        <v>18</v>
      </c>
      <c r="P18" s="12">
        <f>O18+M18</f>
        <v>36</v>
      </c>
      <c r="Q18" s="12">
        <v>135000</v>
      </c>
    </row>
    <row r="19" spans="1:17" s="12" customFormat="1" ht="23.25" customHeight="1">
      <c r="A19" s="86"/>
      <c r="B19" s="89"/>
      <c r="C19" s="101"/>
      <c r="D19" s="43" t="s">
        <v>35</v>
      </c>
      <c r="E19" s="40" t="s">
        <v>12</v>
      </c>
      <c r="F19" s="41">
        <v>50000</v>
      </c>
      <c r="G19" s="10">
        <v>0.2</v>
      </c>
      <c r="H19" s="11">
        <f t="shared" si="2"/>
        <v>10000</v>
      </c>
      <c r="I19" s="104"/>
      <c r="J19" s="26"/>
      <c r="K19" s="26"/>
      <c r="L19" s="27" t="e">
        <f>SUM(L8:L18)</f>
        <v>#REF!</v>
      </c>
      <c r="M19" s="28"/>
    </row>
    <row r="20" spans="1:17" s="12" customFormat="1" ht="23.25" customHeight="1">
      <c r="A20" s="86"/>
      <c r="B20" s="89"/>
      <c r="C20" s="101"/>
      <c r="D20" s="43" t="s">
        <v>33</v>
      </c>
      <c r="E20" s="40" t="s">
        <v>12</v>
      </c>
      <c r="F20" s="41">
        <v>56300</v>
      </c>
      <c r="G20" s="10">
        <v>12</v>
      </c>
      <c r="H20" s="11">
        <f t="shared" si="2"/>
        <v>675600</v>
      </c>
      <c r="I20" s="104"/>
      <c r="J20" s="26"/>
      <c r="K20" s="26"/>
      <c r="L20" s="27"/>
      <c r="M20" s="28"/>
    </row>
    <row r="21" spans="1:17" s="12" customFormat="1" ht="23.25" customHeight="1">
      <c r="A21" s="86"/>
      <c r="B21" s="89"/>
      <c r="C21" s="102"/>
      <c r="D21" s="43"/>
      <c r="E21" s="40"/>
      <c r="F21" s="41"/>
      <c r="G21" s="42"/>
      <c r="H21" s="70">
        <f>SUM(H8:H20)</f>
        <v>4294600</v>
      </c>
      <c r="I21" s="104"/>
      <c r="J21" s="26"/>
      <c r="K21" s="26"/>
      <c r="L21" s="27"/>
      <c r="M21" s="28"/>
    </row>
    <row r="22" spans="1:17" s="12" customFormat="1" ht="23.25" customHeight="1">
      <c r="A22" s="86"/>
      <c r="B22" s="89"/>
      <c r="C22" s="95" t="s">
        <v>63</v>
      </c>
      <c r="D22" s="59" t="s">
        <v>16</v>
      </c>
      <c r="E22" s="47" t="s">
        <v>12</v>
      </c>
      <c r="F22" s="60">
        <v>100000</v>
      </c>
      <c r="G22" s="10">
        <v>12</v>
      </c>
      <c r="H22" s="11">
        <f>G22*F22</f>
        <v>1200000</v>
      </c>
      <c r="I22" s="104"/>
      <c r="J22" s="26"/>
      <c r="K22" s="26"/>
      <c r="L22" s="27"/>
      <c r="M22" s="29"/>
    </row>
    <row r="23" spans="1:17" s="12" customFormat="1" ht="23.25" customHeight="1">
      <c r="A23" s="86"/>
      <c r="B23" s="89"/>
      <c r="C23" s="96"/>
      <c r="D23" s="59" t="s">
        <v>17</v>
      </c>
      <c r="E23" s="47" t="s">
        <v>18</v>
      </c>
      <c r="F23" s="60">
        <v>4500</v>
      </c>
      <c r="G23" s="10">
        <v>200</v>
      </c>
      <c r="H23" s="11">
        <f t="shared" ref="H23:H34" si="3">G23*F23</f>
        <v>900000</v>
      </c>
      <c r="I23" s="104"/>
      <c r="J23" s="26"/>
      <c r="K23" s="26"/>
      <c r="L23" s="27"/>
      <c r="M23" s="29"/>
    </row>
    <row r="24" spans="1:17" s="12" customFormat="1" ht="23.25" customHeight="1">
      <c r="A24" s="86"/>
      <c r="B24" s="89"/>
      <c r="C24" s="96"/>
      <c r="D24" s="59" t="s">
        <v>19</v>
      </c>
      <c r="E24" s="47" t="s">
        <v>12</v>
      </c>
      <c r="F24" s="60">
        <v>15000</v>
      </c>
      <c r="G24" s="10">
        <v>13</v>
      </c>
      <c r="H24" s="11">
        <f t="shared" si="3"/>
        <v>195000</v>
      </c>
      <c r="I24" s="104"/>
      <c r="J24" s="26"/>
      <c r="K24" s="26"/>
      <c r="L24" s="27"/>
      <c r="M24" s="28"/>
    </row>
    <row r="25" spans="1:17" s="12" customFormat="1" ht="23.25" customHeight="1">
      <c r="A25" s="86"/>
      <c r="B25" s="89"/>
      <c r="C25" s="96"/>
      <c r="D25" s="59" t="s">
        <v>11</v>
      </c>
      <c r="E25" s="47" t="s">
        <v>12</v>
      </c>
      <c r="F25" s="60">
        <v>150000</v>
      </c>
      <c r="G25" s="10">
        <v>7</v>
      </c>
      <c r="H25" s="11">
        <f t="shared" si="3"/>
        <v>1050000</v>
      </c>
      <c r="I25" s="104"/>
      <c r="J25" s="26"/>
      <c r="K25" s="26"/>
      <c r="L25" s="27"/>
      <c r="M25" s="28"/>
    </row>
    <row r="26" spans="1:17" s="12" customFormat="1" ht="23.25" customHeight="1">
      <c r="A26" s="86"/>
      <c r="B26" s="89"/>
      <c r="C26" s="96"/>
      <c r="D26" s="59" t="s">
        <v>62</v>
      </c>
      <c r="E26" s="47" t="s">
        <v>12</v>
      </c>
      <c r="F26" s="60">
        <v>22000</v>
      </c>
      <c r="G26" s="10">
        <v>8</v>
      </c>
      <c r="H26" s="11">
        <f t="shared" si="3"/>
        <v>176000</v>
      </c>
      <c r="I26" s="104"/>
      <c r="J26" s="26"/>
      <c r="K26" s="26"/>
      <c r="L26" s="27"/>
      <c r="M26" s="28"/>
    </row>
    <row r="27" spans="1:17" s="12" customFormat="1" ht="23.25" customHeight="1">
      <c r="A27" s="86"/>
      <c r="B27" s="89"/>
      <c r="C27" s="96"/>
      <c r="D27" s="61" t="s">
        <v>15</v>
      </c>
      <c r="E27" s="47" t="s">
        <v>12</v>
      </c>
      <c r="F27" s="60">
        <v>17000</v>
      </c>
      <c r="G27" s="10"/>
      <c r="H27" s="11">
        <f t="shared" si="3"/>
        <v>0</v>
      </c>
      <c r="I27" s="104"/>
      <c r="J27" s="26"/>
      <c r="K27" s="26"/>
      <c r="L27" s="27"/>
      <c r="M27" s="28"/>
    </row>
    <row r="28" spans="1:17" s="12" customFormat="1" ht="23.25" customHeight="1">
      <c r="A28" s="86"/>
      <c r="B28" s="89"/>
      <c r="C28" s="96"/>
      <c r="D28" s="61" t="s">
        <v>28</v>
      </c>
      <c r="E28" s="47" t="s">
        <v>20</v>
      </c>
      <c r="F28" s="60">
        <v>20000</v>
      </c>
      <c r="G28" s="10">
        <v>2</v>
      </c>
      <c r="H28" s="11">
        <f t="shared" si="3"/>
        <v>40000</v>
      </c>
      <c r="I28" s="104"/>
      <c r="J28" s="26"/>
      <c r="K28" s="26"/>
      <c r="L28" s="27"/>
      <c r="M28" s="28"/>
    </row>
    <row r="29" spans="1:17" s="12" customFormat="1" ht="23.25" customHeight="1">
      <c r="A29" s="86"/>
      <c r="B29" s="89"/>
      <c r="C29" s="96"/>
      <c r="D29" s="61" t="s">
        <v>29</v>
      </c>
      <c r="E29" s="47" t="s">
        <v>12</v>
      </c>
      <c r="F29" s="60">
        <v>5000</v>
      </c>
      <c r="G29" s="10">
        <v>0.5</v>
      </c>
      <c r="H29" s="11">
        <f t="shared" si="3"/>
        <v>2500</v>
      </c>
      <c r="I29" s="104"/>
      <c r="J29" s="26"/>
      <c r="K29" s="26"/>
      <c r="L29" s="27"/>
      <c r="M29" s="28"/>
    </row>
    <row r="30" spans="1:17" s="12" customFormat="1" ht="23.25" customHeight="1">
      <c r="A30" s="86"/>
      <c r="B30" s="89"/>
      <c r="C30" s="96"/>
      <c r="D30" s="61" t="s">
        <v>30</v>
      </c>
      <c r="E30" s="47" t="s">
        <v>22</v>
      </c>
      <c r="F30" s="60">
        <v>45000</v>
      </c>
      <c r="G30" s="10">
        <v>2</v>
      </c>
      <c r="H30" s="11">
        <f t="shared" si="3"/>
        <v>90000</v>
      </c>
      <c r="I30" s="104"/>
      <c r="J30" s="26"/>
      <c r="K30" s="26"/>
      <c r="L30" s="27"/>
      <c r="M30" s="28"/>
    </row>
    <row r="31" spans="1:17" s="12" customFormat="1" ht="23.25" customHeight="1">
      <c r="A31" s="86"/>
      <c r="B31" s="89"/>
      <c r="C31" s="96"/>
      <c r="D31" s="61" t="s">
        <v>31</v>
      </c>
      <c r="E31" s="47" t="s">
        <v>12</v>
      </c>
      <c r="F31" s="60">
        <v>60000</v>
      </c>
      <c r="G31" s="10">
        <v>0.4</v>
      </c>
      <c r="H31" s="11">
        <f t="shared" si="3"/>
        <v>24000</v>
      </c>
      <c r="I31" s="104"/>
      <c r="J31" s="26"/>
      <c r="K31" s="26"/>
      <c r="L31" s="27"/>
      <c r="M31" s="28"/>
    </row>
    <row r="32" spans="1:17" s="12" customFormat="1" ht="23.25" customHeight="1">
      <c r="A32" s="86"/>
      <c r="B32" s="89"/>
      <c r="C32" s="96"/>
      <c r="D32" s="61" t="s">
        <v>34</v>
      </c>
      <c r="E32" s="47" t="s">
        <v>20</v>
      </c>
      <c r="F32" s="60">
        <v>34000</v>
      </c>
      <c r="G32" s="10">
        <v>0.5</v>
      </c>
      <c r="H32" s="11">
        <f t="shared" si="3"/>
        <v>17000</v>
      </c>
      <c r="I32" s="104"/>
      <c r="J32" s="26"/>
      <c r="K32" s="26"/>
      <c r="L32" s="27"/>
      <c r="M32" s="28"/>
    </row>
    <row r="33" spans="1:13" s="12" customFormat="1" ht="23.25" customHeight="1">
      <c r="A33" s="86"/>
      <c r="B33" s="89"/>
      <c r="C33" s="96"/>
      <c r="D33" s="61" t="s">
        <v>32</v>
      </c>
      <c r="E33" s="47" t="s">
        <v>12</v>
      </c>
      <c r="F33" s="60">
        <v>55000</v>
      </c>
      <c r="G33" s="10">
        <v>0.3</v>
      </c>
      <c r="H33" s="11">
        <f t="shared" si="3"/>
        <v>16500</v>
      </c>
      <c r="I33" s="104"/>
      <c r="J33" s="26"/>
      <c r="K33" s="26"/>
      <c r="L33" s="27"/>
      <c r="M33" s="28"/>
    </row>
    <row r="34" spans="1:13" s="12" customFormat="1" ht="23.25" customHeight="1">
      <c r="A34" s="86"/>
      <c r="B34" s="89"/>
      <c r="C34" s="96"/>
      <c r="D34" s="61" t="s">
        <v>35</v>
      </c>
      <c r="E34" s="47" t="s">
        <v>12</v>
      </c>
      <c r="F34" s="60">
        <v>50000</v>
      </c>
      <c r="G34" s="10">
        <v>0.2</v>
      </c>
      <c r="H34" s="11">
        <f t="shared" si="3"/>
        <v>10000</v>
      </c>
      <c r="I34" s="104"/>
      <c r="J34" s="26"/>
      <c r="K34" s="26"/>
      <c r="L34" s="27"/>
      <c r="M34" s="31"/>
    </row>
    <row r="35" spans="1:13" s="12" customFormat="1" ht="44.25" customHeight="1">
      <c r="A35" s="87"/>
      <c r="B35" s="90"/>
      <c r="C35" s="106"/>
      <c r="D35" s="43"/>
      <c r="E35" s="40"/>
      <c r="F35" s="41"/>
      <c r="G35" s="42"/>
      <c r="H35" s="70">
        <f>SUM(H22:H34)</f>
        <v>3721000</v>
      </c>
      <c r="I35" s="105"/>
      <c r="J35" s="26"/>
      <c r="K35" s="26"/>
      <c r="L35" s="27"/>
      <c r="M35" s="31"/>
    </row>
    <row r="36" spans="1:13" s="12" customFormat="1" ht="23.25" customHeight="1">
      <c r="A36" s="77"/>
      <c r="B36" s="88" t="s">
        <v>74</v>
      </c>
      <c r="C36" s="95" t="s">
        <v>64</v>
      </c>
      <c r="D36" s="43" t="s">
        <v>38</v>
      </c>
      <c r="E36" s="47" t="s">
        <v>12</v>
      </c>
      <c r="F36" s="60">
        <v>135000</v>
      </c>
      <c r="G36" s="10">
        <v>18</v>
      </c>
      <c r="H36" s="11">
        <f>G36*F36</f>
        <v>2430000</v>
      </c>
      <c r="I36" s="103"/>
      <c r="J36" s="26"/>
      <c r="K36" s="26"/>
      <c r="L36" s="27"/>
      <c r="M36" s="31"/>
    </row>
    <row r="37" spans="1:13" s="12" customFormat="1" ht="23.25" customHeight="1">
      <c r="A37" s="86">
        <v>3</v>
      </c>
      <c r="B37" s="89"/>
      <c r="C37" s="96"/>
      <c r="D37" s="46" t="s">
        <v>13</v>
      </c>
      <c r="E37" s="47" t="str">
        <f>E9</f>
        <v>Kg</v>
      </c>
      <c r="F37" s="60">
        <v>25000</v>
      </c>
      <c r="G37" s="10">
        <v>14</v>
      </c>
      <c r="H37" s="11">
        <f t="shared" ref="H37:H48" si="4">G37*F37</f>
        <v>350000</v>
      </c>
      <c r="I37" s="104"/>
    </row>
    <row r="38" spans="1:13" s="12" customFormat="1" ht="23.25" customHeight="1">
      <c r="A38" s="86"/>
      <c r="B38" s="89"/>
      <c r="C38" s="96"/>
      <c r="D38" s="39" t="s">
        <v>37</v>
      </c>
      <c r="E38" s="47" t="s">
        <v>12</v>
      </c>
      <c r="F38" s="60">
        <v>15000</v>
      </c>
      <c r="G38" s="10">
        <v>13</v>
      </c>
      <c r="H38" s="11">
        <f t="shared" si="4"/>
        <v>195000</v>
      </c>
      <c r="I38" s="104"/>
    </row>
    <row r="39" spans="1:13" s="14" customFormat="1" ht="23.25" customHeight="1">
      <c r="A39" s="86"/>
      <c r="B39" s="89"/>
      <c r="C39" s="96"/>
      <c r="D39" s="46" t="s">
        <v>15</v>
      </c>
      <c r="E39" s="47" t="str">
        <f>E12</f>
        <v>Kg</v>
      </c>
      <c r="F39" s="60">
        <v>17000</v>
      </c>
      <c r="G39" s="10"/>
      <c r="H39" s="11">
        <f t="shared" si="4"/>
        <v>0</v>
      </c>
      <c r="I39" s="104"/>
      <c r="J39" s="26"/>
      <c r="K39" s="26"/>
      <c r="L39" s="27"/>
      <c r="M39" s="32"/>
    </row>
    <row r="40" spans="1:13" s="14" customFormat="1" ht="23.25" customHeight="1">
      <c r="A40" s="86"/>
      <c r="B40" s="89"/>
      <c r="C40" s="96"/>
      <c r="D40" s="43" t="s">
        <v>28</v>
      </c>
      <c r="E40" s="47" t="s">
        <v>20</v>
      </c>
      <c r="F40" s="60">
        <v>20000</v>
      </c>
      <c r="G40" s="10">
        <v>2</v>
      </c>
      <c r="H40" s="11">
        <f t="shared" si="4"/>
        <v>40000</v>
      </c>
      <c r="I40" s="104"/>
      <c r="J40" s="26"/>
      <c r="K40" s="26"/>
      <c r="L40" s="27"/>
      <c r="M40" s="32"/>
    </row>
    <row r="41" spans="1:13" s="14" customFormat="1" ht="23.25" customHeight="1">
      <c r="A41" s="86"/>
      <c r="B41" s="89"/>
      <c r="C41" s="96"/>
      <c r="D41" s="43" t="s">
        <v>29</v>
      </c>
      <c r="E41" s="47" t="s">
        <v>12</v>
      </c>
      <c r="F41" s="60">
        <v>5000</v>
      </c>
      <c r="G41" s="10">
        <v>0.5</v>
      </c>
      <c r="H41" s="11">
        <f t="shared" si="4"/>
        <v>2500</v>
      </c>
      <c r="I41" s="104"/>
      <c r="J41" s="26"/>
      <c r="K41" s="26"/>
      <c r="L41" s="27"/>
      <c r="M41" s="32"/>
    </row>
    <row r="42" spans="1:13" s="14" customFormat="1" ht="23.25" customHeight="1">
      <c r="A42" s="86"/>
      <c r="B42" s="89"/>
      <c r="C42" s="96"/>
      <c r="D42" s="43" t="s">
        <v>30</v>
      </c>
      <c r="E42" s="47" t="s">
        <v>22</v>
      </c>
      <c r="F42" s="60">
        <v>45000</v>
      </c>
      <c r="G42" s="10">
        <v>2</v>
      </c>
      <c r="H42" s="11">
        <f t="shared" si="4"/>
        <v>90000</v>
      </c>
      <c r="I42" s="104"/>
      <c r="J42" s="26"/>
      <c r="K42" s="26"/>
      <c r="L42" s="27"/>
      <c r="M42" s="32"/>
    </row>
    <row r="43" spans="1:13" s="14" customFormat="1" ht="23.25" customHeight="1">
      <c r="A43" s="86"/>
      <c r="B43" s="89"/>
      <c r="C43" s="96"/>
      <c r="D43" s="43" t="s">
        <v>31</v>
      </c>
      <c r="E43" s="47" t="s">
        <v>12</v>
      </c>
      <c r="F43" s="60">
        <v>60000</v>
      </c>
      <c r="G43" s="10">
        <v>0.4</v>
      </c>
      <c r="H43" s="11">
        <f t="shared" si="4"/>
        <v>24000</v>
      </c>
      <c r="I43" s="104"/>
      <c r="J43" s="26"/>
      <c r="K43" s="26"/>
      <c r="L43" s="27"/>
      <c r="M43" s="32"/>
    </row>
    <row r="44" spans="1:13" s="14" customFormat="1" ht="23.25" customHeight="1">
      <c r="A44" s="86"/>
      <c r="B44" s="89"/>
      <c r="C44" s="96"/>
      <c r="D44" s="43" t="s">
        <v>34</v>
      </c>
      <c r="E44" s="47" t="s">
        <v>20</v>
      </c>
      <c r="F44" s="60">
        <v>34000</v>
      </c>
      <c r="G44" s="10">
        <v>0.5</v>
      </c>
      <c r="H44" s="11">
        <f t="shared" si="4"/>
        <v>17000</v>
      </c>
      <c r="I44" s="104"/>
      <c r="J44" s="26"/>
      <c r="K44" s="26"/>
      <c r="L44" s="27"/>
      <c r="M44" s="32"/>
    </row>
    <row r="45" spans="1:13" s="14" customFormat="1" ht="23.25" customHeight="1">
      <c r="A45" s="86"/>
      <c r="B45" s="89"/>
      <c r="C45" s="96"/>
      <c r="D45" s="43" t="s">
        <v>32</v>
      </c>
      <c r="E45" s="47" t="s">
        <v>12</v>
      </c>
      <c r="F45" s="60">
        <v>55000</v>
      </c>
      <c r="G45" s="10">
        <v>0.3</v>
      </c>
      <c r="H45" s="11">
        <f t="shared" si="4"/>
        <v>16500</v>
      </c>
      <c r="I45" s="104"/>
      <c r="J45" s="26"/>
      <c r="K45" s="26"/>
      <c r="L45" s="27"/>
      <c r="M45" s="32"/>
    </row>
    <row r="46" spans="1:13" s="14" customFormat="1" ht="23.25" customHeight="1">
      <c r="A46" s="86"/>
      <c r="B46" s="89"/>
      <c r="C46" s="96"/>
      <c r="D46" s="43" t="s">
        <v>35</v>
      </c>
      <c r="E46" s="47" t="s">
        <v>12</v>
      </c>
      <c r="F46" s="60">
        <v>50000</v>
      </c>
      <c r="G46" s="10"/>
      <c r="H46" s="11">
        <f t="shared" si="4"/>
        <v>0</v>
      </c>
      <c r="I46" s="104"/>
      <c r="J46" s="26"/>
      <c r="K46" s="26"/>
      <c r="L46" s="27"/>
      <c r="M46" s="32"/>
    </row>
    <row r="47" spans="1:13" s="14" customFormat="1" ht="23.25" customHeight="1">
      <c r="A47" s="86"/>
      <c r="B47" s="89"/>
      <c r="C47" s="96"/>
      <c r="D47" s="43" t="s">
        <v>40</v>
      </c>
      <c r="E47" s="47" t="s">
        <v>12</v>
      </c>
      <c r="F47" s="60">
        <v>30000</v>
      </c>
      <c r="G47" s="10">
        <v>0.4</v>
      </c>
      <c r="H47" s="11">
        <f t="shared" si="4"/>
        <v>12000</v>
      </c>
      <c r="I47" s="104"/>
      <c r="J47" s="26"/>
      <c r="K47" s="26"/>
      <c r="L47" s="27"/>
      <c r="M47" s="32"/>
    </row>
    <row r="48" spans="1:13" s="14" customFormat="1" ht="23.25" customHeight="1">
      <c r="A48" s="86"/>
      <c r="B48" s="89"/>
      <c r="C48" s="96"/>
      <c r="D48" s="43" t="s">
        <v>33</v>
      </c>
      <c r="E48" s="47" t="s">
        <v>12</v>
      </c>
      <c r="F48" s="41">
        <v>56300</v>
      </c>
      <c r="G48" s="10">
        <v>12</v>
      </c>
      <c r="H48" s="11">
        <f t="shared" si="4"/>
        <v>675600</v>
      </c>
      <c r="I48" s="104"/>
      <c r="J48" s="26"/>
      <c r="K48" s="26"/>
      <c r="L48" s="27"/>
      <c r="M48" s="32"/>
    </row>
    <row r="49" spans="1:13" s="14" customFormat="1" ht="27" customHeight="1">
      <c r="A49" s="86"/>
      <c r="B49" s="89"/>
      <c r="C49" s="106"/>
      <c r="D49" s="43"/>
      <c r="E49" s="40"/>
      <c r="F49" s="41"/>
      <c r="G49" s="42"/>
      <c r="H49" s="70">
        <f>SUM(H36:H48)</f>
        <v>3852600</v>
      </c>
      <c r="I49" s="104"/>
      <c r="J49" s="26"/>
      <c r="K49" s="26"/>
      <c r="L49" s="27"/>
      <c r="M49" s="32"/>
    </row>
    <row r="50" spans="1:13" s="14" customFormat="1" ht="23.25" customHeight="1">
      <c r="A50" s="86"/>
      <c r="B50" s="89"/>
      <c r="C50" s="97" t="s">
        <v>53</v>
      </c>
      <c r="D50" s="39" t="s">
        <v>11</v>
      </c>
      <c r="E50" s="40" t="s">
        <v>12</v>
      </c>
      <c r="F50" s="41">
        <v>150000</v>
      </c>
      <c r="G50" s="10">
        <v>11</v>
      </c>
      <c r="H50" s="11">
        <f>G50*F50</f>
        <v>1650000</v>
      </c>
      <c r="I50" s="104"/>
      <c r="J50" s="33"/>
      <c r="K50" s="26"/>
      <c r="L50" s="27"/>
      <c r="M50" s="34"/>
    </row>
    <row r="51" spans="1:13" s="12" customFormat="1" ht="23.25" customHeight="1">
      <c r="A51" s="86"/>
      <c r="B51" s="89"/>
      <c r="C51" s="98"/>
      <c r="D51" s="39" t="s">
        <v>17</v>
      </c>
      <c r="E51" s="40" t="s">
        <v>18</v>
      </c>
      <c r="F51" s="41">
        <v>4500</v>
      </c>
      <c r="G51" s="10">
        <v>165</v>
      </c>
      <c r="H51" s="11">
        <f t="shared" ref="H51:H61" si="5">G51*F51</f>
        <v>742500</v>
      </c>
      <c r="I51" s="104"/>
      <c r="J51" s="26"/>
      <c r="K51" s="26"/>
      <c r="L51" s="27"/>
      <c r="M51" s="32"/>
    </row>
    <row r="52" spans="1:13" s="12" customFormat="1" ht="23.25" customHeight="1">
      <c r="A52" s="86"/>
      <c r="B52" s="89"/>
      <c r="C52" s="98"/>
      <c r="D52" s="39" t="s">
        <v>39</v>
      </c>
      <c r="E52" s="40" t="s">
        <v>12</v>
      </c>
      <c r="F52" s="41">
        <v>170000</v>
      </c>
      <c r="G52" s="10">
        <v>7</v>
      </c>
      <c r="H52" s="11">
        <f t="shared" si="5"/>
        <v>1190000</v>
      </c>
      <c r="I52" s="104"/>
      <c r="J52" s="26"/>
      <c r="K52" s="26"/>
      <c r="L52" s="27"/>
      <c r="M52" s="32"/>
    </row>
    <row r="53" spans="1:13" s="12" customFormat="1" ht="23.25" customHeight="1">
      <c r="A53" s="86"/>
      <c r="B53" s="89"/>
      <c r="C53" s="98"/>
      <c r="D53" s="39" t="s">
        <v>41</v>
      </c>
      <c r="E53" s="40" t="s">
        <v>12</v>
      </c>
      <c r="F53" s="41">
        <v>15000</v>
      </c>
      <c r="G53" s="10">
        <v>12</v>
      </c>
      <c r="H53" s="11">
        <f t="shared" si="5"/>
        <v>180000</v>
      </c>
      <c r="I53" s="104"/>
      <c r="J53" s="26"/>
      <c r="K53" s="26"/>
      <c r="L53" s="27"/>
      <c r="M53" s="32"/>
    </row>
    <row r="54" spans="1:13" s="12" customFormat="1" ht="23.25" customHeight="1">
      <c r="A54" s="86"/>
      <c r="B54" s="89"/>
      <c r="C54" s="98"/>
      <c r="D54" s="43" t="s">
        <v>15</v>
      </c>
      <c r="E54" s="40" t="s">
        <v>12</v>
      </c>
      <c r="F54" s="41">
        <v>17000</v>
      </c>
      <c r="G54" s="10"/>
      <c r="H54" s="11"/>
      <c r="I54" s="104"/>
      <c r="J54" s="26"/>
      <c r="K54" s="26"/>
      <c r="L54" s="27"/>
      <c r="M54" s="32"/>
    </row>
    <row r="55" spans="1:13" s="12" customFormat="1" ht="17.25" customHeight="1">
      <c r="A55" s="86"/>
      <c r="B55" s="89"/>
      <c r="C55" s="98"/>
      <c r="D55" s="43" t="s">
        <v>28</v>
      </c>
      <c r="E55" s="40" t="s">
        <v>20</v>
      </c>
      <c r="F55" s="41">
        <v>20000</v>
      </c>
      <c r="G55" s="10">
        <v>3</v>
      </c>
      <c r="H55" s="11">
        <f t="shared" si="5"/>
        <v>60000</v>
      </c>
      <c r="I55" s="104"/>
      <c r="J55" s="26"/>
      <c r="K55" s="26"/>
      <c r="L55" s="27"/>
      <c r="M55" s="32"/>
    </row>
    <row r="56" spans="1:13" s="12" customFormat="1" ht="23.25" customHeight="1">
      <c r="A56" s="86"/>
      <c r="B56" s="89"/>
      <c r="C56" s="98"/>
      <c r="D56" s="43" t="s">
        <v>29</v>
      </c>
      <c r="E56" s="40" t="s">
        <v>12</v>
      </c>
      <c r="F56" s="41">
        <v>5000</v>
      </c>
      <c r="G56" s="10">
        <v>0.5</v>
      </c>
      <c r="H56" s="11">
        <f t="shared" si="5"/>
        <v>2500</v>
      </c>
      <c r="I56" s="104"/>
      <c r="J56" s="26"/>
      <c r="K56" s="26"/>
      <c r="L56" s="27"/>
      <c r="M56" s="32"/>
    </row>
    <row r="57" spans="1:13" s="12" customFormat="1" ht="23.25" customHeight="1">
      <c r="A57" s="86"/>
      <c r="B57" s="89"/>
      <c r="C57" s="98"/>
      <c r="D57" s="43" t="s">
        <v>30</v>
      </c>
      <c r="E57" s="40" t="s">
        <v>22</v>
      </c>
      <c r="F57" s="41">
        <v>45000</v>
      </c>
      <c r="G57" s="10">
        <v>2</v>
      </c>
      <c r="H57" s="11">
        <f t="shared" si="5"/>
        <v>90000</v>
      </c>
      <c r="I57" s="104"/>
      <c r="J57" s="26"/>
      <c r="K57" s="26"/>
      <c r="L57" s="27"/>
      <c r="M57" s="32"/>
    </row>
    <row r="58" spans="1:13" s="12" customFormat="1" ht="23.25" customHeight="1">
      <c r="A58" s="86"/>
      <c r="B58" s="89"/>
      <c r="C58" s="98"/>
      <c r="D58" s="43" t="s">
        <v>31</v>
      </c>
      <c r="E58" s="40" t="s">
        <v>12</v>
      </c>
      <c r="F58" s="41">
        <v>60000</v>
      </c>
      <c r="G58" s="10">
        <v>0.4</v>
      </c>
      <c r="H58" s="11">
        <f t="shared" si="5"/>
        <v>24000</v>
      </c>
      <c r="I58" s="104"/>
      <c r="J58" s="26"/>
      <c r="K58" s="26"/>
      <c r="L58" s="27"/>
      <c r="M58" s="32"/>
    </row>
    <row r="59" spans="1:13" s="12" customFormat="1" ht="23.25" customHeight="1">
      <c r="A59" s="86"/>
      <c r="B59" s="89"/>
      <c r="C59" s="98"/>
      <c r="D59" s="43" t="s">
        <v>34</v>
      </c>
      <c r="E59" s="40" t="s">
        <v>20</v>
      </c>
      <c r="F59" s="41">
        <v>34000</v>
      </c>
      <c r="G59" s="10">
        <v>0.5</v>
      </c>
      <c r="H59" s="11">
        <f t="shared" si="5"/>
        <v>17000</v>
      </c>
      <c r="I59" s="104"/>
      <c r="J59" s="26"/>
      <c r="K59" s="26"/>
      <c r="L59" s="27"/>
      <c r="M59" s="32"/>
    </row>
    <row r="60" spans="1:13" s="12" customFormat="1" ht="23.25" customHeight="1">
      <c r="A60" s="86"/>
      <c r="B60" s="89"/>
      <c r="C60" s="98"/>
      <c r="D60" s="43" t="s">
        <v>32</v>
      </c>
      <c r="E60" s="40" t="s">
        <v>12</v>
      </c>
      <c r="F60" s="41">
        <v>55000</v>
      </c>
      <c r="G60" s="10">
        <v>0.3</v>
      </c>
      <c r="H60" s="11">
        <f t="shared" si="5"/>
        <v>16500</v>
      </c>
      <c r="I60" s="104"/>
      <c r="J60" s="26"/>
      <c r="K60" s="26"/>
      <c r="L60" s="27"/>
      <c r="M60" s="32"/>
    </row>
    <row r="61" spans="1:13" s="12" customFormat="1" ht="23.25" customHeight="1">
      <c r="A61" s="86"/>
      <c r="B61" s="89"/>
      <c r="C61" s="98"/>
      <c r="D61" s="43" t="s">
        <v>35</v>
      </c>
      <c r="E61" s="40" t="s">
        <v>12</v>
      </c>
      <c r="F61" s="41">
        <v>50000</v>
      </c>
      <c r="G61" s="10">
        <v>0.2</v>
      </c>
      <c r="H61" s="11">
        <f t="shared" si="5"/>
        <v>10000</v>
      </c>
      <c r="I61" s="104"/>
      <c r="J61" s="26"/>
      <c r="K61" s="26"/>
      <c r="L61" s="27"/>
      <c r="M61" s="32"/>
    </row>
    <row r="62" spans="1:13" s="12" customFormat="1" ht="23.25" customHeight="1">
      <c r="A62" s="87"/>
      <c r="B62" s="90"/>
      <c r="C62" s="99"/>
      <c r="D62" s="46"/>
      <c r="E62" s="40"/>
      <c r="F62" s="41"/>
      <c r="G62" s="10"/>
      <c r="H62" s="70">
        <f>SUM(H50:H61)</f>
        <v>3982500</v>
      </c>
      <c r="I62" s="105"/>
      <c r="J62" s="25"/>
      <c r="K62" s="25"/>
      <c r="L62" s="25"/>
      <c r="M62" s="25"/>
    </row>
    <row r="63" spans="1:13" s="12" customFormat="1" ht="23.25" customHeight="1">
      <c r="A63" s="85">
        <v>4</v>
      </c>
      <c r="B63" s="88" t="s">
        <v>75</v>
      </c>
      <c r="C63" s="95" t="s">
        <v>52</v>
      </c>
      <c r="D63" s="59" t="s">
        <v>16</v>
      </c>
      <c r="E63" s="47" t="s">
        <v>12</v>
      </c>
      <c r="F63" s="60">
        <v>100000</v>
      </c>
      <c r="G63" s="10">
        <v>12</v>
      </c>
      <c r="H63" s="11">
        <f>G63*F63</f>
        <v>1200000</v>
      </c>
      <c r="I63" s="94"/>
      <c r="J63" s="25"/>
      <c r="K63" s="25"/>
      <c r="L63" s="25"/>
      <c r="M63" s="25"/>
    </row>
    <row r="64" spans="1:13" s="12" customFormat="1" ht="23.25" customHeight="1">
      <c r="A64" s="86"/>
      <c r="B64" s="89"/>
      <c r="C64" s="96"/>
      <c r="D64" s="59" t="s">
        <v>13</v>
      </c>
      <c r="E64" s="47" t="s">
        <v>12</v>
      </c>
      <c r="F64" s="60">
        <v>25000</v>
      </c>
      <c r="G64" s="10">
        <v>14</v>
      </c>
      <c r="H64" s="11">
        <f t="shared" ref="H64:H76" si="6">G64*F64</f>
        <v>350000</v>
      </c>
      <c r="I64" s="94"/>
    </row>
    <row r="65" spans="1:9" s="12" customFormat="1" ht="23.25" customHeight="1">
      <c r="A65" s="86"/>
      <c r="B65" s="89"/>
      <c r="C65" s="96"/>
      <c r="D65" s="59" t="s">
        <v>37</v>
      </c>
      <c r="E65" s="47" t="s">
        <v>12</v>
      </c>
      <c r="F65" s="60">
        <v>15000</v>
      </c>
      <c r="G65" s="10">
        <v>13</v>
      </c>
      <c r="H65" s="11">
        <f t="shared" si="6"/>
        <v>195000</v>
      </c>
      <c r="I65" s="94"/>
    </row>
    <row r="66" spans="1:9" s="12" customFormat="1" ht="23.25" customHeight="1">
      <c r="A66" s="86"/>
      <c r="B66" s="89"/>
      <c r="C66" s="96"/>
      <c r="D66" s="59" t="s">
        <v>11</v>
      </c>
      <c r="E66" s="47" t="s">
        <v>12</v>
      </c>
      <c r="F66" s="60">
        <v>150000</v>
      </c>
      <c r="G66" s="10">
        <v>7.5</v>
      </c>
      <c r="H66" s="11">
        <f t="shared" si="6"/>
        <v>1125000</v>
      </c>
      <c r="I66" s="94"/>
    </row>
    <row r="67" spans="1:9" s="12" customFormat="1" ht="23.25" customHeight="1">
      <c r="A67" s="86"/>
      <c r="B67" s="89"/>
      <c r="C67" s="96"/>
      <c r="D67" s="59" t="s">
        <v>42</v>
      </c>
      <c r="E67" s="47" t="s">
        <v>12</v>
      </c>
      <c r="F67" s="60">
        <v>17000</v>
      </c>
      <c r="G67" s="10">
        <v>9</v>
      </c>
      <c r="H67" s="11">
        <f t="shared" si="6"/>
        <v>153000</v>
      </c>
      <c r="I67" s="94"/>
    </row>
    <row r="68" spans="1:9" s="12" customFormat="1" ht="23.25" customHeight="1">
      <c r="A68" s="86"/>
      <c r="B68" s="89"/>
      <c r="C68" s="96"/>
      <c r="D68" s="61" t="s">
        <v>15</v>
      </c>
      <c r="E68" s="47" t="s">
        <v>12</v>
      </c>
      <c r="F68" s="60">
        <v>17000</v>
      </c>
      <c r="G68" s="10">
        <v>2</v>
      </c>
      <c r="H68" s="11">
        <f t="shared" si="6"/>
        <v>34000</v>
      </c>
      <c r="I68" s="94"/>
    </row>
    <row r="69" spans="1:9" s="12" customFormat="1" ht="23.25" customHeight="1">
      <c r="A69" s="86"/>
      <c r="B69" s="89"/>
      <c r="C69" s="96"/>
      <c r="D69" s="43" t="s">
        <v>28</v>
      </c>
      <c r="E69" s="40" t="s">
        <v>20</v>
      </c>
      <c r="F69" s="41">
        <v>20000</v>
      </c>
      <c r="G69" s="10">
        <v>2</v>
      </c>
      <c r="H69" s="11">
        <f t="shared" si="6"/>
        <v>40000</v>
      </c>
      <c r="I69" s="94"/>
    </row>
    <row r="70" spans="1:9" s="12" customFormat="1" ht="23.25" customHeight="1">
      <c r="A70" s="86"/>
      <c r="B70" s="89"/>
      <c r="C70" s="96"/>
      <c r="D70" s="43" t="s">
        <v>29</v>
      </c>
      <c r="E70" s="40" t="s">
        <v>12</v>
      </c>
      <c r="F70" s="41">
        <v>5000</v>
      </c>
      <c r="G70" s="10">
        <v>0.5</v>
      </c>
      <c r="H70" s="11">
        <f t="shared" si="6"/>
        <v>2500</v>
      </c>
      <c r="I70" s="94"/>
    </row>
    <row r="71" spans="1:9" s="12" customFormat="1" ht="23.25" customHeight="1">
      <c r="A71" s="86"/>
      <c r="B71" s="89"/>
      <c r="C71" s="96"/>
      <c r="D71" s="43" t="s">
        <v>30</v>
      </c>
      <c r="E71" s="40" t="s">
        <v>22</v>
      </c>
      <c r="F71" s="41">
        <v>45000</v>
      </c>
      <c r="G71" s="10">
        <v>2</v>
      </c>
      <c r="H71" s="11">
        <f t="shared" si="6"/>
        <v>90000</v>
      </c>
      <c r="I71" s="94"/>
    </row>
    <row r="72" spans="1:9" s="12" customFormat="1" ht="23.25" customHeight="1">
      <c r="A72" s="86"/>
      <c r="B72" s="89"/>
      <c r="C72" s="96"/>
      <c r="D72" s="43" t="s">
        <v>31</v>
      </c>
      <c r="E72" s="40" t="s">
        <v>12</v>
      </c>
      <c r="F72" s="41">
        <v>60000</v>
      </c>
      <c r="G72" s="10">
        <v>0.4</v>
      </c>
      <c r="H72" s="11">
        <f t="shared" si="6"/>
        <v>24000</v>
      </c>
      <c r="I72" s="94"/>
    </row>
    <row r="73" spans="1:9" s="12" customFormat="1" ht="23.25" customHeight="1">
      <c r="A73" s="86"/>
      <c r="B73" s="89"/>
      <c r="C73" s="96"/>
      <c r="D73" s="43" t="s">
        <v>34</v>
      </c>
      <c r="E73" s="40" t="s">
        <v>20</v>
      </c>
      <c r="F73" s="41">
        <v>34000</v>
      </c>
      <c r="G73" s="10">
        <v>0.5</v>
      </c>
      <c r="H73" s="11">
        <f t="shared" si="6"/>
        <v>17000</v>
      </c>
      <c r="I73" s="94"/>
    </row>
    <row r="74" spans="1:9" s="12" customFormat="1" ht="23.25" customHeight="1">
      <c r="A74" s="86"/>
      <c r="B74" s="89"/>
      <c r="C74" s="96"/>
      <c r="D74" s="43" t="s">
        <v>32</v>
      </c>
      <c r="E74" s="40" t="s">
        <v>12</v>
      </c>
      <c r="F74" s="41">
        <v>55000</v>
      </c>
      <c r="G74" s="10">
        <v>0.3</v>
      </c>
      <c r="H74" s="11">
        <f t="shared" si="6"/>
        <v>16500</v>
      </c>
      <c r="I74" s="94"/>
    </row>
    <row r="75" spans="1:9" s="12" customFormat="1" ht="23.25" customHeight="1">
      <c r="A75" s="86"/>
      <c r="B75" s="89"/>
      <c r="C75" s="96"/>
      <c r="D75" s="43" t="s">
        <v>35</v>
      </c>
      <c r="E75" s="40" t="s">
        <v>12</v>
      </c>
      <c r="F75" s="41">
        <v>50000</v>
      </c>
      <c r="G75" s="10">
        <v>0.2</v>
      </c>
      <c r="H75" s="11">
        <f t="shared" si="6"/>
        <v>10000</v>
      </c>
      <c r="I75" s="94"/>
    </row>
    <row r="76" spans="1:9" s="12" customFormat="1" ht="23.25" customHeight="1">
      <c r="A76" s="86"/>
      <c r="B76" s="89"/>
      <c r="C76" s="96"/>
      <c r="D76" s="43" t="s">
        <v>33</v>
      </c>
      <c r="E76" s="40" t="s">
        <v>12</v>
      </c>
      <c r="F76" s="41">
        <v>56300</v>
      </c>
      <c r="G76" s="10">
        <v>12</v>
      </c>
      <c r="H76" s="11">
        <f t="shared" si="6"/>
        <v>675600</v>
      </c>
      <c r="I76" s="94"/>
    </row>
    <row r="77" spans="1:9" s="12" customFormat="1" ht="23.25" customHeight="1">
      <c r="A77" s="86"/>
      <c r="B77" s="89"/>
      <c r="C77" s="106"/>
      <c r="D77" s="43"/>
      <c r="E77" s="40"/>
      <c r="F77" s="41"/>
      <c r="G77" s="10"/>
      <c r="H77" s="70">
        <f>SUM(H63:H76)</f>
        <v>3932600</v>
      </c>
      <c r="I77" s="94"/>
    </row>
    <row r="78" spans="1:9" s="12" customFormat="1" ht="23.25" customHeight="1">
      <c r="A78" s="86"/>
      <c r="B78" s="89"/>
      <c r="C78" s="97" t="s">
        <v>51</v>
      </c>
      <c r="D78" s="43" t="s">
        <v>11</v>
      </c>
      <c r="E78" s="40" t="s">
        <v>12</v>
      </c>
      <c r="F78" s="60">
        <v>150000</v>
      </c>
      <c r="G78" s="10">
        <v>11</v>
      </c>
      <c r="H78" s="11">
        <f>G78*F78</f>
        <v>1650000</v>
      </c>
      <c r="I78" s="94"/>
    </row>
    <row r="79" spans="1:9" s="12" customFormat="1" ht="23.25" customHeight="1">
      <c r="A79" s="86"/>
      <c r="B79" s="89"/>
      <c r="C79" s="98"/>
      <c r="D79" s="46" t="s">
        <v>47</v>
      </c>
      <c r="E79" s="40" t="str">
        <f>E51</f>
        <v>Quả</v>
      </c>
      <c r="F79" s="60">
        <v>4500</v>
      </c>
      <c r="G79" s="10">
        <v>170</v>
      </c>
      <c r="H79" s="11">
        <f t="shared" ref="H79:H90" si="7">G79*F79</f>
        <v>765000</v>
      </c>
      <c r="I79" s="94"/>
    </row>
    <row r="80" spans="1:9" s="12" customFormat="1" ht="23.25" customHeight="1">
      <c r="A80" s="86"/>
      <c r="B80" s="89"/>
      <c r="C80" s="98"/>
      <c r="D80" s="46" t="s">
        <v>43</v>
      </c>
      <c r="E80" s="40" t="s">
        <v>12</v>
      </c>
      <c r="F80" s="60">
        <v>15000</v>
      </c>
      <c r="G80" s="10">
        <v>13</v>
      </c>
      <c r="H80" s="11">
        <f t="shared" si="7"/>
        <v>195000</v>
      </c>
      <c r="I80" s="94"/>
    </row>
    <row r="81" spans="1:12" s="12" customFormat="1" ht="23.25" customHeight="1">
      <c r="A81" s="86"/>
      <c r="B81" s="89"/>
      <c r="C81" s="98"/>
      <c r="D81" s="46" t="s">
        <v>39</v>
      </c>
      <c r="E81" s="40" t="s">
        <v>12</v>
      </c>
      <c r="F81" s="60">
        <v>170000</v>
      </c>
      <c r="G81" s="10">
        <v>7</v>
      </c>
      <c r="H81" s="11">
        <f t="shared" si="7"/>
        <v>1190000</v>
      </c>
      <c r="I81" s="94"/>
    </row>
    <row r="82" spans="1:12" s="12" customFormat="1" ht="23.25" customHeight="1">
      <c r="A82" s="86"/>
      <c r="B82" s="89"/>
      <c r="C82" s="98"/>
      <c r="D82" s="43" t="s">
        <v>28</v>
      </c>
      <c r="E82" s="40" t="s">
        <v>20</v>
      </c>
      <c r="F82" s="60">
        <v>20000</v>
      </c>
      <c r="G82" s="10">
        <v>2</v>
      </c>
      <c r="H82" s="11">
        <f t="shared" si="7"/>
        <v>40000</v>
      </c>
      <c r="I82" s="94"/>
    </row>
    <row r="83" spans="1:12" s="12" customFormat="1" ht="23.25" customHeight="1">
      <c r="A83" s="86"/>
      <c r="B83" s="89"/>
      <c r="C83" s="98"/>
      <c r="D83" s="43" t="s">
        <v>29</v>
      </c>
      <c r="E83" s="40" t="s">
        <v>12</v>
      </c>
      <c r="F83" s="60">
        <v>5000</v>
      </c>
      <c r="G83" s="10">
        <v>0.5</v>
      </c>
      <c r="H83" s="11">
        <f t="shared" si="7"/>
        <v>2500</v>
      </c>
      <c r="I83" s="94"/>
    </row>
    <row r="84" spans="1:12" s="12" customFormat="1" ht="23.25" customHeight="1">
      <c r="A84" s="86"/>
      <c r="B84" s="89"/>
      <c r="C84" s="98"/>
      <c r="D84" s="43" t="s">
        <v>30</v>
      </c>
      <c r="E84" s="40" t="s">
        <v>22</v>
      </c>
      <c r="F84" s="60">
        <v>45000</v>
      </c>
      <c r="G84" s="10">
        <v>1</v>
      </c>
      <c r="H84" s="11">
        <f t="shared" si="7"/>
        <v>45000</v>
      </c>
      <c r="I84" s="94"/>
    </row>
    <row r="85" spans="1:12" s="12" customFormat="1" ht="23.25" customHeight="1">
      <c r="A85" s="86"/>
      <c r="B85" s="89"/>
      <c r="C85" s="98"/>
      <c r="D85" s="43" t="s">
        <v>31</v>
      </c>
      <c r="E85" s="40" t="s">
        <v>12</v>
      </c>
      <c r="F85" s="60">
        <v>60000</v>
      </c>
      <c r="G85" s="10">
        <v>0.4</v>
      </c>
      <c r="H85" s="11">
        <f t="shared" si="7"/>
        <v>24000</v>
      </c>
      <c r="I85" s="94"/>
    </row>
    <row r="86" spans="1:12" s="12" customFormat="1" ht="23.25" customHeight="1">
      <c r="A86" s="86"/>
      <c r="B86" s="89"/>
      <c r="C86" s="98"/>
      <c r="D86" s="43" t="s">
        <v>34</v>
      </c>
      <c r="E86" s="40" t="s">
        <v>20</v>
      </c>
      <c r="F86" s="60">
        <v>34000</v>
      </c>
      <c r="G86" s="10">
        <v>0.5</v>
      </c>
      <c r="H86" s="11">
        <f t="shared" si="7"/>
        <v>17000</v>
      </c>
      <c r="I86" s="94"/>
    </row>
    <row r="87" spans="1:12" s="12" customFormat="1" ht="23.25" customHeight="1">
      <c r="A87" s="86"/>
      <c r="B87" s="89"/>
      <c r="C87" s="98"/>
      <c r="D87" s="43" t="s">
        <v>32</v>
      </c>
      <c r="E87" s="40" t="s">
        <v>12</v>
      </c>
      <c r="F87" s="60">
        <v>55000</v>
      </c>
      <c r="G87" s="10">
        <v>0.3</v>
      </c>
      <c r="H87" s="11">
        <f t="shared" si="7"/>
        <v>16500</v>
      </c>
      <c r="I87" s="94"/>
    </row>
    <row r="88" spans="1:12" s="12" customFormat="1" ht="23.25" customHeight="1">
      <c r="A88" s="86"/>
      <c r="B88" s="89"/>
      <c r="C88" s="98"/>
      <c r="D88" s="43" t="s">
        <v>35</v>
      </c>
      <c r="E88" s="40" t="s">
        <v>12</v>
      </c>
      <c r="F88" s="60">
        <v>50000</v>
      </c>
      <c r="G88" s="10">
        <v>0.2</v>
      </c>
      <c r="H88" s="11">
        <f t="shared" si="7"/>
        <v>10000</v>
      </c>
      <c r="I88" s="94"/>
      <c r="L88" s="12">
        <f>G20+G48+G76+G104+G132</f>
        <v>60</v>
      </c>
    </row>
    <row r="89" spans="1:12" s="12" customFormat="1" ht="23.25" customHeight="1">
      <c r="A89" s="86"/>
      <c r="B89" s="89"/>
      <c r="C89" s="98"/>
      <c r="D89" s="43" t="s">
        <v>40</v>
      </c>
      <c r="E89" s="40" t="s">
        <v>12</v>
      </c>
      <c r="F89" s="60">
        <v>30000</v>
      </c>
      <c r="G89" s="10"/>
      <c r="H89" s="11">
        <f t="shared" si="7"/>
        <v>0</v>
      </c>
      <c r="I89" s="94"/>
    </row>
    <row r="90" spans="1:12" s="12" customFormat="1" ht="23.25" customHeight="1">
      <c r="A90" s="86"/>
      <c r="B90" s="89"/>
      <c r="C90" s="98"/>
      <c r="D90" s="43" t="s">
        <v>66</v>
      </c>
      <c r="E90" s="40" t="s">
        <v>12</v>
      </c>
      <c r="F90" s="60">
        <v>25000</v>
      </c>
      <c r="G90" s="10">
        <v>0.5</v>
      </c>
      <c r="H90" s="11">
        <f t="shared" si="7"/>
        <v>12500</v>
      </c>
      <c r="I90" s="94"/>
    </row>
    <row r="91" spans="1:12" s="12" customFormat="1" ht="23.25" customHeight="1">
      <c r="A91" s="87"/>
      <c r="B91" s="90"/>
      <c r="C91" s="99"/>
      <c r="D91" s="46"/>
      <c r="E91" s="40"/>
      <c r="F91" s="41"/>
      <c r="G91" s="10"/>
      <c r="H91" s="70">
        <f>SUM(H78:H90)</f>
        <v>3967500</v>
      </c>
      <c r="I91" s="94"/>
    </row>
    <row r="92" spans="1:12" s="12" customFormat="1" ht="23.25" customHeight="1">
      <c r="A92" s="85">
        <v>5</v>
      </c>
      <c r="B92" s="88" t="s">
        <v>76</v>
      </c>
      <c r="C92" s="97" t="s">
        <v>65</v>
      </c>
      <c r="D92" s="59" t="s">
        <v>11</v>
      </c>
      <c r="E92" s="47" t="str">
        <f>E50</f>
        <v>Kg</v>
      </c>
      <c r="F92" s="60">
        <v>150000</v>
      </c>
      <c r="G92" s="10">
        <v>12</v>
      </c>
      <c r="H92" s="11">
        <f>G92*F92</f>
        <v>1800000</v>
      </c>
      <c r="I92" s="94"/>
    </row>
    <row r="93" spans="1:12" s="12" customFormat="1" ht="23.25" customHeight="1">
      <c r="A93" s="86"/>
      <c r="B93" s="89"/>
      <c r="C93" s="98"/>
      <c r="D93" s="59" t="s">
        <v>44</v>
      </c>
      <c r="E93" s="47" t="str">
        <f>E51</f>
        <v>Quả</v>
      </c>
      <c r="F93" s="60">
        <v>4500</v>
      </c>
      <c r="G93" s="10">
        <v>200</v>
      </c>
      <c r="H93" s="11">
        <f t="shared" ref="H93:H104" si="8">G93*F93</f>
        <v>900000</v>
      </c>
      <c r="I93" s="94"/>
    </row>
    <row r="94" spans="1:12" s="12" customFormat="1" ht="23.25" customHeight="1">
      <c r="A94" s="86"/>
      <c r="B94" s="89"/>
      <c r="C94" s="98"/>
      <c r="D94" s="59" t="s">
        <v>13</v>
      </c>
      <c r="E94" s="47" t="s">
        <v>12</v>
      </c>
      <c r="F94" s="60">
        <v>25000</v>
      </c>
      <c r="G94" s="10">
        <v>14</v>
      </c>
      <c r="H94" s="11">
        <f t="shared" si="8"/>
        <v>350000</v>
      </c>
      <c r="I94" s="94"/>
    </row>
    <row r="95" spans="1:12" s="12" customFormat="1" ht="23.25" customHeight="1">
      <c r="A95" s="86"/>
      <c r="B95" s="89"/>
      <c r="C95" s="98"/>
      <c r="D95" s="59" t="s">
        <v>14</v>
      </c>
      <c r="E95" s="47" t="s">
        <v>12</v>
      </c>
      <c r="F95" s="60">
        <v>15000</v>
      </c>
      <c r="G95" s="10">
        <v>13</v>
      </c>
      <c r="H95" s="11">
        <f t="shared" si="8"/>
        <v>195000</v>
      </c>
      <c r="I95" s="94"/>
    </row>
    <row r="96" spans="1:12" s="12" customFormat="1" ht="23.25" customHeight="1">
      <c r="A96" s="86"/>
      <c r="B96" s="89"/>
      <c r="C96" s="98"/>
      <c r="D96" s="61" t="s">
        <v>28</v>
      </c>
      <c r="E96" s="47" t="s">
        <v>20</v>
      </c>
      <c r="F96" s="60">
        <v>20000</v>
      </c>
      <c r="G96" s="10">
        <v>2</v>
      </c>
      <c r="H96" s="11">
        <f t="shared" si="8"/>
        <v>40000</v>
      </c>
      <c r="I96" s="94"/>
    </row>
    <row r="97" spans="1:9" s="12" customFormat="1" ht="23.25" customHeight="1">
      <c r="A97" s="86"/>
      <c r="B97" s="89"/>
      <c r="C97" s="98"/>
      <c r="D97" s="61" t="s">
        <v>29</v>
      </c>
      <c r="E97" s="47" t="s">
        <v>12</v>
      </c>
      <c r="F97" s="60">
        <v>5000</v>
      </c>
      <c r="G97" s="10">
        <v>0.5</v>
      </c>
      <c r="H97" s="11">
        <f t="shared" si="8"/>
        <v>2500</v>
      </c>
      <c r="I97" s="94"/>
    </row>
    <row r="98" spans="1:9" s="12" customFormat="1" ht="23.25" customHeight="1">
      <c r="A98" s="86"/>
      <c r="B98" s="89"/>
      <c r="C98" s="98"/>
      <c r="D98" s="61" t="s">
        <v>30</v>
      </c>
      <c r="E98" s="47" t="s">
        <v>22</v>
      </c>
      <c r="F98" s="60">
        <v>45000</v>
      </c>
      <c r="G98" s="10"/>
      <c r="H98" s="11">
        <f t="shared" si="8"/>
        <v>0</v>
      </c>
      <c r="I98" s="94"/>
    </row>
    <row r="99" spans="1:9" s="12" customFormat="1" ht="23.25" customHeight="1">
      <c r="A99" s="86"/>
      <c r="B99" s="89"/>
      <c r="C99" s="98"/>
      <c r="D99" s="61" t="s">
        <v>31</v>
      </c>
      <c r="E99" s="47" t="s">
        <v>12</v>
      </c>
      <c r="F99" s="60">
        <v>60000</v>
      </c>
      <c r="G99" s="10">
        <v>0.4</v>
      </c>
      <c r="H99" s="11">
        <f t="shared" si="8"/>
        <v>24000</v>
      </c>
      <c r="I99" s="94"/>
    </row>
    <row r="100" spans="1:9" s="12" customFormat="1" ht="23.25" customHeight="1">
      <c r="A100" s="86"/>
      <c r="B100" s="89"/>
      <c r="C100" s="98"/>
      <c r="D100" s="61" t="s">
        <v>34</v>
      </c>
      <c r="E100" s="47" t="s">
        <v>20</v>
      </c>
      <c r="F100" s="60">
        <v>34000</v>
      </c>
      <c r="G100" s="10">
        <v>0.5</v>
      </c>
      <c r="H100" s="11">
        <f t="shared" si="8"/>
        <v>17000</v>
      </c>
      <c r="I100" s="94"/>
    </row>
    <row r="101" spans="1:9" s="12" customFormat="1" ht="23.25" customHeight="1">
      <c r="A101" s="86"/>
      <c r="B101" s="89"/>
      <c r="C101" s="98"/>
      <c r="D101" s="61" t="s">
        <v>32</v>
      </c>
      <c r="E101" s="47" t="s">
        <v>12</v>
      </c>
      <c r="F101" s="60">
        <v>55000</v>
      </c>
      <c r="G101" s="10">
        <v>0.3</v>
      </c>
      <c r="H101" s="11">
        <f t="shared" si="8"/>
        <v>16500</v>
      </c>
      <c r="I101" s="94"/>
    </row>
    <row r="102" spans="1:9" s="12" customFormat="1" ht="23.25" customHeight="1">
      <c r="A102" s="86"/>
      <c r="B102" s="89"/>
      <c r="C102" s="98"/>
      <c r="D102" s="61" t="s">
        <v>35</v>
      </c>
      <c r="E102" s="47" t="s">
        <v>12</v>
      </c>
      <c r="F102" s="60">
        <v>50000</v>
      </c>
      <c r="G102" s="10">
        <v>0.2</v>
      </c>
      <c r="H102" s="11">
        <f t="shared" si="8"/>
        <v>10000</v>
      </c>
      <c r="I102" s="94"/>
    </row>
    <row r="103" spans="1:9" s="12" customFormat="1" ht="23.25" customHeight="1">
      <c r="A103" s="86"/>
      <c r="B103" s="89"/>
      <c r="C103" s="98"/>
      <c r="D103" s="61" t="s">
        <v>40</v>
      </c>
      <c r="E103" s="47" t="s">
        <v>12</v>
      </c>
      <c r="F103" s="60">
        <v>30000</v>
      </c>
      <c r="G103" s="10"/>
      <c r="H103" s="11">
        <f t="shared" si="8"/>
        <v>0</v>
      </c>
      <c r="I103" s="94"/>
    </row>
    <row r="104" spans="1:9" s="12" customFormat="1" ht="23.25" customHeight="1">
      <c r="A104" s="86"/>
      <c r="B104" s="89"/>
      <c r="C104" s="98"/>
      <c r="D104" s="61" t="s">
        <v>33</v>
      </c>
      <c r="E104" s="47" t="s">
        <v>12</v>
      </c>
      <c r="F104" s="41">
        <v>56300</v>
      </c>
      <c r="G104" s="10">
        <v>12</v>
      </c>
      <c r="H104" s="11">
        <f t="shared" si="8"/>
        <v>675600</v>
      </c>
      <c r="I104" s="94"/>
    </row>
    <row r="105" spans="1:9" s="12" customFormat="1" ht="23.25" customHeight="1">
      <c r="A105" s="86"/>
      <c r="B105" s="89"/>
      <c r="C105" s="99"/>
      <c r="D105" s="43"/>
      <c r="E105" s="40"/>
      <c r="F105" s="41"/>
      <c r="G105" s="42"/>
      <c r="H105" s="70">
        <f>SUM(H92:H104)</f>
        <v>4030600</v>
      </c>
      <c r="I105" s="94"/>
    </row>
    <row r="106" spans="1:9" s="12" customFormat="1" ht="23.25" customHeight="1">
      <c r="A106" s="86"/>
      <c r="B106" s="89"/>
      <c r="C106" s="95" t="s">
        <v>67</v>
      </c>
      <c r="D106" s="59" t="s">
        <v>16</v>
      </c>
      <c r="E106" s="47" t="s">
        <v>12</v>
      </c>
      <c r="F106" s="60">
        <v>100000</v>
      </c>
      <c r="G106" s="10">
        <v>12</v>
      </c>
      <c r="H106" s="11">
        <f>G106*F106</f>
        <v>1200000</v>
      </c>
      <c r="I106" s="94"/>
    </row>
    <row r="107" spans="1:9" s="12" customFormat="1" ht="23.25" customHeight="1">
      <c r="A107" s="86"/>
      <c r="B107" s="89"/>
      <c r="C107" s="96"/>
      <c r="D107" s="59" t="s">
        <v>45</v>
      </c>
      <c r="E107" s="47" t="s">
        <v>12</v>
      </c>
      <c r="F107" s="60">
        <v>25000</v>
      </c>
      <c r="G107" s="10">
        <v>14</v>
      </c>
      <c r="H107" s="11">
        <f t="shared" ref="H107:H118" si="9">G107*F107</f>
        <v>350000</v>
      </c>
      <c r="I107" s="94"/>
    </row>
    <row r="108" spans="1:9" s="12" customFormat="1" ht="23.25" customHeight="1">
      <c r="A108" s="86"/>
      <c r="B108" s="89"/>
      <c r="C108" s="96"/>
      <c r="D108" s="59" t="s">
        <v>62</v>
      </c>
      <c r="E108" s="47" t="s">
        <v>12</v>
      </c>
      <c r="F108" s="60">
        <v>22000</v>
      </c>
      <c r="G108" s="10">
        <v>9</v>
      </c>
      <c r="H108" s="11">
        <f t="shared" si="9"/>
        <v>198000</v>
      </c>
      <c r="I108" s="94"/>
    </row>
    <row r="109" spans="1:9" s="12" customFormat="1" ht="23.25" customHeight="1">
      <c r="A109" s="86"/>
      <c r="B109" s="89"/>
      <c r="C109" s="96"/>
      <c r="D109" s="59" t="s">
        <v>11</v>
      </c>
      <c r="E109" s="47" t="s">
        <v>12</v>
      </c>
      <c r="F109" s="60">
        <v>150000</v>
      </c>
      <c r="G109" s="10">
        <v>10</v>
      </c>
      <c r="H109" s="11">
        <f t="shared" si="9"/>
        <v>1500000</v>
      </c>
      <c r="I109" s="94"/>
    </row>
    <row r="110" spans="1:9" s="12" customFormat="1" ht="23.25" customHeight="1">
      <c r="A110" s="86"/>
      <c r="B110" s="89"/>
      <c r="C110" s="96"/>
      <c r="D110" s="59" t="s">
        <v>43</v>
      </c>
      <c r="E110" s="47" t="s">
        <v>12</v>
      </c>
      <c r="F110" s="60">
        <v>15000</v>
      </c>
      <c r="G110" s="10">
        <v>13</v>
      </c>
      <c r="H110" s="11">
        <f t="shared" si="9"/>
        <v>195000</v>
      </c>
      <c r="I110" s="94"/>
    </row>
    <row r="111" spans="1:9" s="12" customFormat="1" ht="23.25" customHeight="1">
      <c r="A111" s="86"/>
      <c r="B111" s="89"/>
      <c r="C111" s="96"/>
      <c r="D111" s="61" t="s">
        <v>15</v>
      </c>
      <c r="E111" s="47" t="s">
        <v>12</v>
      </c>
      <c r="F111" s="60">
        <v>17000</v>
      </c>
      <c r="G111" s="10"/>
      <c r="H111" s="11">
        <f t="shared" si="9"/>
        <v>0</v>
      </c>
      <c r="I111" s="94"/>
    </row>
    <row r="112" spans="1:9" s="12" customFormat="1" ht="23.25" customHeight="1">
      <c r="A112" s="86"/>
      <c r="B112" s="89"/>
      <c r="C112" s="96"/>
      <c r="D112" s="43" t="s">
        <v>28</v>
      </c>
      <c r="E112" s="40" t="s">
        <v>20</v>
      </c>
      <c r="F112" s="41">
        <v>20000</v>
      </c>
      <c r="G112" s="10">
        <v>2</v>
      </c>
      <c r="H112" s="11">
        <f t="shared" si="9"/>
        <v>40000</v>
      </c>
      <c r="I112" s="94"/>
    </row>
    <row r="113" spans="1:9" s="12" customFormat="1" ht="23.25" customHeight="1">
      <c r="A113" s="86"/>
      <c r="B113" s="89"/>
      <c r="C113" s="96"/>
      <c r="D113" s="43" t="s">
        <v>29</v>
      </c>
      <c r="E113" s="40" t="s">
        <v>12</v>
      </c>
      <c r="F113" s="41">
        <v>5000</v>
      </c>
      <c r="G113" s="10">
        <v>0.5</v>
      </c>
      <c r="H113" s="11">
        <f t="shared" si="9"/>
        <v>2500</v>
      </c>
      <c r="I113" s="94"/>
    </row>
    <row r="114" spans="1:9" s="12" customFormat="1" ht="23.25" customHeight="1">
      <c r="A114" s="86"/>
      <c r="B114" s="89"/>
      <c r="C114" s="96"/>
      <c r="D114" s="43" t="s">
        <v>30</v>
      </c>
      <c r="E114" s="40" t="s">
        <v>22</v>
      </c>
      <c r="F114" s="41">
        <v>45000</v>
      </c>
      <c r="G114" s="10">
        <v>3</v>
      </c>
      <c r="H114" s="11">
        <f t="shared" si="9"/>
        <v>135000</v>
      </c>
      <c r="I114" s="94"/>
    </row>
    <row r="115" spans="1:9" s="12" customFormat="1" ht="23.25" customHeight="1">
      <c r="A115" s="86"/>
      <c r="B115" s="89"/>
      <c r="C115" s="96"/>
      <c r="D115" s="43" t="s">
        <v>31</v>
      </c>
      <c r="E115" s="40" t="s">
        <v>12</v>
      </c>
      <c r="F115" s="41">
        <v>60000</v>
      </c>
      <c r="G115" s="10">
        <v>0.4</v>
      </c>
      <c r="H115" s="11">
        <f t="shared" si="9"/>
        <v>24000</v>
      </c>
      <c r="I115" s="94"/>
    </row>
    <row r="116" spans="1:9" s="12" customFormat="1" ht="23.25" customHeight="1">
      <c r="A116" s="86"/>
      <c r="B116" s="89"/>
      <c r="C116" s="96"/>
      <c r="D116" s="43" t="s">
        <v>34</v>
      </c>
      <c r="E116" s="40" t="s">
        <v>20</v>
      </c>
      <c r="F116" s="41">
        <v>34000</v>
      </c>
      <c r="G116" s="10">
        <v>0.5</v>
      </c>
      <c r="H116" s="11">
        <f t="shared" si="9"/>
        <v>17000</v>
      </c>
      <c r="I116" s="94"/>
    </row>
    <row r="117" spans="1:9" s="12" customFormat="1" ht="23.25" customHeight="1">
      <c r="A117" s="86"/>
      <c r="B117" s="89"/>
      <c r="C117" s="96"/>
      <c r="D117" s="43" t="s">
        <v>32</v>
      </c>
      <c r="E117" s="40" t="s">
        <v>12</v>
      </c>
      <c r="F117" s="41">
        <v>55000</v>
      </c>
      <c r="G117" s="10">
        <v>0.3</v>
      </c>
      <c r="H117" s="11">
        <f t="shared" si="9"/>
        <v>16500</v>
      </c>
      <c r="I117" s="94"/>
    </row>
    <row r="118" spans="1:9" s="12" customFormat="1" ht="23.25" customHeight="1">
      <c r="A118" s="86"/>
      <c r="B118" s="89"/>
      <c r="C118" s="96"/>
      <c r="D118" s="43" t="s">
        <v>35</v>
      </c>
      <c r="E118" s="40" t="s">
        <v>12</v>
      </c>
      <c r="F118" s="41">
        <v>50000</v>
      </c>
      <c r="G118" s="10">
        <v>0.2</v>
      </c>
      <c r="H118" s="11">
        <f t="shared" si="9"/>
        <v>10000</v>
      </c>
      <c r="I118" s="94"/>
    </row>
    <row r="119" spans="1:9" s="12" customFormat="1" ht="23.25" customHeight="1">
      <c r="A119" s="87"/>
      <c r="B119" s="90"/>
      <c r="C119" s="96"/>
      <c r="D119" s="46"/>
      <c r="E119" s="44"/>
      <c r="F119" s="45"/>
      <c r="G119" s="42"/>
      <c r="H119" s="70">
        <f>SUM(H106:H118)</f>
        <v>3688000</v>
      </c>
      <c r="I119" s="94"/>
    </row>
    <row r="120" spans="1:9" s="12" customFormat="1" ht="23.25" customHeight="1">
      <c r="A120" s="85">
        <v>6</v>
      </c>
      <c r="B120" s="88" t="s">
        <v>77</v>
      </c>
      <c r="C120" s="97" t="s">
        <v>49</v>
      </c>
      <c r="D120" s="59" t="s">
        <v>11</v>
      </c>
      <c r="E120" s="47" t="s">
        <v>12</v>
      </c>
      <c r="F120" s="60">
        <v>150000</v>
      </c>
      <c r="G120" s="10">
        <v>11</v>
      </c>
      <c r="H120" s="11">
        <f t="shared" ref="H120:H122" si="10">F120*G120</f>
        <v>1650000</v>
      </c>
      <c r="I120" s="103"/>
    </row>
    <row r="121" spans="1:9" s="12" customFormat="1" ht="23.25" customHeight="1">
      <c r="A121" s="86"/>
      <c r="B121" s="89"/>
      <c r="C121" s="98"/>
      <c r="D121" s="59" t="s">
        <v>13</v>
      </c>
      <c r="E121" s="47" t="s">
        <v>12</v>
      </c>
      <c r="F121" s="60">
        <v>25000</v>
      </c>
      <c r="G121" s="10">
        <v>14</v>
      </c>
      <c r="H121" s="11">
        <f t="shared" si="10"/>
        <v>350000</v>
      </c>
      <c r="I121" s="104"/>
    </row>
    <row r="122" spans="1:9" s="12" customFormat="1" ht="23.25" customHeight="1">
      <c r="A122" s="86"/>
      <c r="B122" s="89"/>
      <c r="C122" s="98"/>
      <c r="D122" s="59" t="s">
        <v>36</v>
      </c>
      <c r="E122" s="47" t="s">
        <v>12</v>
      </c>
      <c r="F122" s="60">
        <v>170000</v>
      </c>
      <c r="G122" s="10">
        <v>7</v>
      </c>
      <c r="H122" s="11">
        <f t="shared" si="10"/>
        <v>1190000</v>
      </c>
      <c r="I122" s="104"/>
    </row>
    <row r="123" spans="1:9" s="12" customFormat="1" ht="23.25" customHeight="1">
      <c r="A123" s="86"/>
      <c r="B123" s="89"/>
      <c r="C123" s="98"/>
      <c r="D123" s="59" t="s">
        <v>41</v>
      </c>
      <c r="E123" s="47" t="s">
        <v>12</v>
      </c>
      <c r="F123" s="60">
        <v>15000</v>
      </c>
      <c r="G123" s="10">
        <v>12</v>
      </c>
      <c r="H123" s="11">
        <f t="shared" ref="H123:H132" si="11">G123*F123</f>
        <v>180000</v>
      </c>
      <c r="I123" s="104"/>
    </row>
    <row r="124" spans="1:9" s="12" customFormat="1" ht="23.25" customHeight="1">
      <c r="A124" s="86"/>
      <c r="B124" s="89"/>
      <c r="C124" s="98"/>
      <c r="D124" s="61" t="s">
        <v>15</v>
      </c>
      <c r="E124" s="47" t="s">
        <v>12</v>
      </c>
      <c r="F124" s="60">
        <v>17000</v>
      </c>
      <c r="G124" s="10">
        <v>2</v>
      </c>
      <c r="H124" s="11">
        <f t="shared" si="11"/>
        <v>34000</v>
      </c>
      <c r="I124" s="104"/>
    </row>
    <row r="125" spans="1:9" s="12" customFormat="1" ht="23.25" customHeight="1">
      <c r="A125" s="86"/>
      <c r="B125" s="89"/>
      <c r="C125" s="98"/>
      <c r="D125" s="43" t="s">
        <v>28</v>
      </c>
      <c r="E125" s="40" t="s">
        <v>20</v>
      </c>
      <c r="F125" s="41">
        <v>20000</v>
      </c>
      <c r="G125" s="10">
        <v>2</v>
      </c>
      <c r="H125" s="11">
        <f t="shared" si="11"/>
        <v>40000</v>
      </c>
      <c r="I125" s="104"/>
    </row>
    <row r="126" spans="1:9" s="12" customFormat="1" ht="23.25" customHeight="1">
      <c r="A126" s="86"/>
      <c r="B126" s="89"/>
      <c r="C126" s="98"/>
      <c r="D126" s="43" t="s">
        <v>29</v>
      </c>
      <c r="E126" s="40" t="s">
        <v>12</v>
      </c>
      <c r="F126" s="41">
        <v>5000</v>
      </c>
      <c r="G126" s="10">
        <v>0.5</v>
      </c>
      <c r="H126" s="11">
        <f t="shared" si="11"/>
        <v>2500</v>
      </c>
      <c r="I126" s="104"/>
    </row>
    <row r="127" spans="1:9" s="12" customFormat="1" ht="23.25" customHeight="1">
      <c r="A127" s="86"/>
      <c r="B127" s="89"/>
      <c r="C127" s="98"/>
      <c r="D127" s="43" t="s">
        <v>30</v>
      </c>
      <c r="E127" s="40" t="s">
        <v>22</v>
      </c>
      <c r="F127" s="41">
        <v>45000</v>
      </c>
      <c r="G127" s="10">
        <v>2</v>
      </c>
      <c r="H127" s="11">
        <f t="shared" si="11"/>
        <v>90000</v>
      </c>
      <c r="I127" s="104"/>
    </row>
    <row r="128" spans="1:9" s="12" customFormat="1" ht="23.25" customHeight="1">
      <c r="A128" s="86"/>
      <c r="B128" s="89"/>
      <c r="C128" s="98"/>
      <c r="D128" s="43" t="s">
        <v>31</v>
      </c>
      <c r="E128" s="40" t="s">
        <v>12</v>
      </c>
      <c r="F128" s="41">
        <v>60000</v>
      </c>
      <c r="G128" s="10">
        <v>0.4</v>
      </c>
      <c r="H128" s="11">
        <f t="shared" si="11"/>
        <v>24000</v>
      </c>
      <c r="I128" s="104"/>
    </row>
    <row r="129" spans="1:9" s="12" customFormat="1" ht="23.25" customHeight="1">
      <c r="A129" s="86"/>
      <c r="B129" s="89"/>
      <c r="C129" s="98"/>
      <c r="D129" s="43" t="s">
        <v>34</v>
      </c>
      <c r="E129" s="40" t="s">
        <v>20</v>
      </c>
      <c r="F129" s="41">
        <v>34000</v>
      </c>
      <c r="G129" s="10">
        <v>0.5</v>
      </c>
      <c r="H129" s="11">
        <f t="shared" si="11"/>
        <v>17000</v>
      </c>
      <c r="I129" s="104"/>
    </row>
    <row r="130" spans="1:9" s="12" customFormat="1" ht="23.25" customHeight="1">
      <c r="A130" s="86"/>
      <c r="B130" s="89"/>
      <c r="C130" s="98"/>
      <c r="D130" s="43" t="s">
        <v>32</v>
      </c>
      <c r="E130" s="40" t="s">
        <v>12</v>
      </c>
      <c r="F130" s="41">
        <v>55000</v>
      </c>
      <c r="G130" s="10">
        <v>0.3</v>
      </c>
      <c r="H130" s="11">
        <f t="shared" si="11"/>
        <v>16500</v>
      </c>
      <c r="I130" s="104"/>
    </row>
    <row r="131" spans="1:9" s="12" customFormat="1" ht="23.25" customHeight="1">
      <c r="A131" s="86"/>
      <c r="B131" s="89"/>
      <c r="C131" s="98"/>
      <c r="D131" s="43" t="s">
        <v>35</v>
      </c>
      <c r="E131" s="40" t="s">
        <v>12</v>
      </c>
      <c r="F131" s="41">
        <v>50000</v>
      </c>
      <c r="G131" s="10">
        <v>0.4</v>
      </c>
      <c r="H131" s="11">
        <f t="shared" si="11"/>
        <v>20000</v>
      </c>
      <c r="I131" s="104"/>
    </row>
    <row r="132" spans="1:9" s="12" customFormat="1" ht="23.25" customHeight="1">
      <c r="A132" s="86"/>
      <c r="B132" s="89"/>
      <c r="C132" s="98"/>
      <c r="D132" s="43" t="s">
        <v>33</v>
      </c>
      <c r="E132" s="40" t="s">
        <v>12</v>
      </c>
      <c r="F132" s="41">
        <v>56300</v>
      </c>
      <c r="G132" s="10">
        <v>12</v>
      </c>
      <c r="H132" s="11">
        <f t="shared" si="11"/>
        <v>675600</v>
      </c>
      <c r="I132" s="104"/>
    </row>
    <row r="133" spans="1:9" s="12" customFormat="1" ht="23.25" customHeight="1">
      <c r="A133" s="86"/>
      <c r="B133" s="89"/>
      <c r="C133" s="99"/>
      <c r="D133" s="43"/>
      <c r="E133" s="40"/>
      <c r="F133" s="41"/>
      <c r="G133" s="42"/>
      <c r="H133" s="70">
        <f>SUM(H120:H132)</f>
        <v>4289600</v>
      </c>
      <c r="I133" s="104"/>
    </row>
    <row r="134" spans="1:9" s="12" customFormat="1" ht="23.25" customHeight="1">
      <c r="A134" s="86"/>
      <c r="B134" s="89"/>
      <c r="C134" s="100" t="s">
        <v>50</v>
      </c>
      <c r="D134" s="43" t="s">
        <v>38</v>
      </c>
      <c r="E134" s="40" t="s">
        <v>12</v>
      </c>
      <c r="F134" s="41">
        <v>135000</v>
      </c>
      <c r="G134" s="10">
        <v>18</v>
      </c>
      <c r="H134" s="11">
        <f>G134*F134</f>
        <v>2430000</v>
      </c>
      <c r="I134" s="104"/>
    </row>
    <row r="135" spans="1:9" s="14" customFormat="1" ht="23.25" customHeight="1">
      <c r="A135" s="86"/>
      <c r="B135" s="89"/>
      <c r="C135" s="101"/>
      <c r="D135" s="46" t="s">
        <v>47</v>
      </c>
      <c r="E135" s="40" t="s">
        <v>18</v>
      </c>
      <c r="F135" s="41">
        <v>4500</v>
      </c>
      <c r="G135" s="10">
        <v>200</v>
      </c>
      <c r="H135" s="11">
        <f t="shared" ref="H135:H144" si="12">G135*F135</f>
        <v>900000</v>
      </c>
      <c r="I135" s="104"/>
    </row>
    <row r="136" spans="1:9" s="14" customFormat="1" ht="23.25" customHeight="1">
      <c r="A136" s="86"/>
      <c r="B136" s="89"/>
      <c r="C136" s="101"/>
      <c r="D136" s="46" t="s">
        <v>43</v>
      </c>
      <c r="E136" s="40" t="s">
        <v>12</v>
      </c>
      <c r="F136" s="45">
        <v>15000</v>
      </c>
      <c r="G136" s="10">
        <v>13</v>
      </c>
      <c r="H136" s="11">
        <f t="shared" si="12"/>
        <v>195000</v>
      </c>
      <c r="I136" s="104"/>
    </row>
    <row r="137" spans="1:9" s="14" customFormat="1" ht="23.25" customHeight="1">
      <c r="A137" s="86"/>
      <c r="B137" s="89"/>
      <c r="C137" s="101"/>
      <c r="D137" s="43" t="s">
        <v>28</v>
      </c>
      <c r="E137" s="40" t="s">
        <v>20</v>
      </c>
      <c r="F137" s="41">
        <v>20000</v>
      </c>
      <c r="G137" s="10">
        <v>2</v>
      </c>
      <c r="H137" s="11">
        <f t="shared" si="12"/>
        <v>40000</v>
      </c>
      <c r="I137" s="104"/>
    </row>
    <row r="138" spans="1:9" s="14" customFormat="1" ht="23.25" customHeight="1">
      <c r="A138" s="86"/>
      <c r="B138" s="89"/>
      <c r="C138" s="101"/>
      <c r="D138" s="43" t="s">
        <v>29</v>
      </c>
      <c r="E138" s="40" t="s">
        <v>12</v>
      </c>
      <c r="F138" s="41">
        <v>5000</v>
      </c>
      <c r="G138" s="10">
        <v>0.5</v>
      </c>
      <c r="H138" s="11">
        <f t="shared" si="12"/>
        <v>2500</v>
      </c>
      <c r="I138" s="104"/>
    </row>
    <row r="139" spans="1:9" s="14" customFormat="1" ht="23.25" customHeight="1">
      <c r="A139" s="86"/>
      <c r="B139" s="89"/>
      <c r="C139" s="101"/>
      <c r="D139" s="43" t="s">
        <v>30</v>
      </c>
      <c r="E139" s="40" t="s">
        <v>22</v>
      </c>
      <c r="F139" s="41">
        <v>45000</v>
      </c>
      <c r="G139" s="10">
        <v>2</v>
      </c>
      <c r="H139" s="11">
        <f t="shared" si="12"/>
        <v>90000</v>
      </c>
      <c r="I139" s="104"/>
    </row>
    <row r="140" spans="1:9" s="14" customFormat="1" ht="23.25" customHeight="1">
      <c r="A140" s="86"/>
      <c r="B140" s="89"/>
      <c r="C140" s="101"/>
      <c r="D140" s="43" t="s">
        <v>31</v>
      </c>
      <c r="E140" s="40" t="s">
        <v>12</v>
      </c>
      <c r="F140" s="41">
        <v>60000</v>
      </c>
      <c r="G140" s="10">
        <v>0.4</v>
      </c>
      <c r="H140" s="11">
        <f t="shared" si="12"/>
        <v>24000</v>
      </c>
      <c r="I140" s="104"/>
    </row>
    <row r="141" spans="1:9" s="14" customFormat="1" ht="23.25" customHeight="1">
      <c r="A141" s="86"/>
      <c r="B141" s="89"/>
      <c r="C141" s="101"/>
      <c r="D141" s="43" t="s">
        <v>34</v>
      </c>
      <c r="E141" s="40" t="s">
        <v>20</v>
      </c>
      <c r="F141" s="41">
        <v>34000</v>
      </c>
      <c r="G141" s="10">
        <v>0.5</v>
      </c>
      <c r="H141" s="11">
        <f t="shared" si="12"/>
        <v>17000</v>
      </c>
      <c r="I141" s="104"/>
    </row>
    <row r="142" spans="1:9" s="14" customFormat="1" ht="23.25" customHeight="1">
      <c r="A142" s="86"/>
      <c r="B142" s="89"/>
      <c r="C142" s="101"/>
      <c r="D142" s="43" t="s">
        <v>32</v>
      </c>
      <c r="E142" s="40" t="s">
        <v>12</v>
      </c>
      <c r="F142" s="41">
        <v>55000</v>
      </c>
      <c r="G142" s="10">
        <v>0.3</v>
      </c>
      <c r="H142" s="11">
        <f t="shared" si="12"/>
        <v>16500</v>
      </c>
      <c r="I142" s="104"/>
    </row>
    <row r="143" spans="1:9" s="14" customFormat="1" ht="23.25" customHeight="1">
      <c r="A143" s="86"/>
      <c r="B143" s="89"/>
      <c r="C143" s="101"/>
      <c r="D143" s="43" t="s">
        <v>35</v>
      </c>
      <c r="E143" s="40" t="s">
        <v>12</v>
      </c>
      <c r="F143" s="41">
        <v>50000</v>
      </c>
      <c r="G143" s="10">
        <v>0.3</v>
      </c>
      <c r="H143" s="11">
        <f t="shared" si="12"/>
        <v>15000</v>
      </c>
      <c r="I143" s="104"/>
    </row>
    <row r="144" spans="1:9" s="14" customFormat="1" ht="23.25" customHeight="1">
      <c r="A144" s="86"/>
      <c r="B144" s="89"/>
      <c r="C144" s="101"/>
      <c r="D144" s="43" t="s">
        <v>40</v>
      </c>
      <c r="E144" s="40" t="s">
        <v>12</v>
      </c>
      <c r="F144" s="41">
        <v>30000</v>
      </c>
      <c r="G144" s="10">
        <v>0.2</v>
      </c>
      <c r="H144" s="11">
        <f t="shared" si="12"/>
        <v>6000</v>
      </c>
      <c r="I144" s="104"/>
    </row>
    <row r="145" spans="1:13" s="14" customFormat="1" ht="23.25" customHeight="1">
      <c r="A145" s="87"/>
      <c r="B145" s="90"/>
      <c r="C145" s="102"/>
      <c r="D145" s="43"/>
      <c r="E145" s="40"/>
      <c r="F145" s="41"/>
      <c r="G145" s="42"/>
      <c r="H145" s="70">
        <f>SUM(H134:H144)</f>
        <v>3736000</v>
      </c>
      <c r="I145" s="105"/>
    </row>
    <row r="146" spans="1:13" s="14" customFormat="1" ht="18.75" customHeight="1">
      <c r="A146" s="49"/>
      <c r="B146" s="91" t="s">
        <v>23</v>
      </c>
      <c r="C146" s="91"/>
      <c r="D146" s="92" t="s">
        <v>24</v>
      </c>
      <c r="E146" s="92"/>
      <c r="F146" s="92"/>
      <c r="G146" s="92"/>
      <c r="H146" s="92"/>
      <c r="I146" s="92"/>
    </row>
    <row r="147" spans="1:13" s="14" customFormat="1" ht="18.75" customHeight="1">
      <c r="A147" s="49"/>
      <c r="B147" s="91"/>
      <c r="C147" s="91"/>
      <c r="I147" s="62"/>
    </row>
    <row r="148" spans="1:13" s="14" customFormat="1" ht="18.75" customHeight="1">
      <c r="A148" s="49"/>
      <c r="B148" s="1"/>
      <c r="C148" s="1"/>
      <c r="D148" s="3"/>
      <c r="E148" s="4"/>
      <c r="F148" s="5"/>
      <c r="G148" s="93"/>
      <c r="H148" s="93"/>
      <c r="I148" s="93"/>
      <c r="L148" s="72">
        <f>H145+H133+H119+H105+H91+H77+H62+H49+H35+H21</f>
        <v>39495000</v>
      </c>
      <c r="M148" s="62"/>
    </row>
    <row r="149" spans="1:13" ht="18.75">
      <c r="A149" s="49"/>
      <c r="B149" s="1"/>
      <c r="C149" s="1"/>
      <c r="D149" s="3"/>
      <c r="E149" s="4"/>
      <c r="F149" s="5"/>
      <c r="G149" s="93"/>
      <c r="H149" s="93"/>
      <c r="I149" s="93"/>
      <c r="L149" s="65">
        <v>3</v>
      </c>
    </row>
    <row r="150" spans="1:13" ht="18.75">
      <c r="A150" s="49"/>
      <c r="B150" s="1"/>
      <c r="C150" s="1"/>
      <c r="D150" s="3"/>
      <c r="E150" s="4"/>
      <c r="F150" s="5"/>
      <c r="G150" s="36"/>
      <c r="H150" s="78"/>
      <c r="I150" s="36"/>
      <c r="L150" s="71">
        <f>L148*L149</f>
        <v>118485000</v>
      </c>
      <c r="M150" s="65"/>
    </row>
    <row r="151" spans="1:13" ht="18.75">
      <c r="A151" s="49"/>
      <c r="B151" s="1"/>
      <c r="C151" s="1"/>
      <c r="D151" s="3"/>
      <c r="E151" s="4"/>
      <c r="F151" s="5"/>
      <c r="G151" s="36"/>
      <c r="H151" s="64"/>
      <c r="I151" s="93"/>
      <c r="J151" s="93"/>
      <c r="K151" s="93"/>
      <c r="L151" s="65"/>
    </row>
    <row r="152" spans="1:13" ht="18.75">
      <c r="A152" s="49"/>
      <c r="B152" s="1"/>
      <c r="C152" s="1"/>
      <c r="D152" s="3"/>
      <c r="E152" s="4"/>
      <c r="F152" s="5"/>
      <c r="G152" s="36"/>
      <c r="H152" s="78"/>
      <c r="I152" s="62"/>
    </row>
    <row r="153" spans="1:13" ht="18.75">
      <c r="A153" s="49"/>
      <c r="B153" s="91"/>
      <c r="C153" s="91"/>
      <c r="D153" s="92" t="s">
        <v>46</v>
      </c>
      <c r="E153" s="92"/>
      <c r="F153" s="92"/>
      <c r="G153" s="92"/>
      <c r="H153" s="92"/>
      <c r="I153" s="92"/>
      <c r="L153" s="65"/>
    </row>
    <row r="154" spans="1:13" ht="18.75">
      <c r="A154" s="49"/>
      <c r="B154" s="50"/>
      <c r="C154" s="51"/>
      <c r="D154" s="3"/>
      <c r="E154" s="4"/>
      <c r="F154" s="5"/>
      <c r="G154" s="36"/>
      <c r="H154" s="36"/>
      <c r="I154" s="58"/>
    </row>
    <row r="155" spans="1:13" ht="18.75">
      <c r="A155" s="49"/>
      <c r="B155" s="50"/>
      <c r="C155" s="51"/>
      <c r="D155" s="52"/>
      <c r="E155" s="53"/>
      <c r="F155" s="54"/>
      <c r="G155" s="55"/>
      <c r="H155" s="56"/>
      <c r="I155" s="58"/>
    </row>
    <row r="156" spans="1:13" s="12" customFormat="1" ht="18.75" customHeight="1">
      <c r="A156" s="49"/>
      <c r="B156" s="50"/>
      <c r="C156" s="51"/>
      <c r="D156" s="52"/>
      <c r="E156" s="53"/>
      <c r="F156" s="54"/>
      <c r="G156" s="55"/>
      <c r="H156" s="56"/>
      <c r="I156" s="57"/>
    </row>
    <row r="157" spans="1:13" s="12" customFormat="1" ht="30" customHeight="1"/>
    <row r="158" spans="1:13" ht="16.5">
      <c r="A158" s="12"/>
      <c r="B158" s="20"/>
      <c r="C158" s="12"/>
      <c r="D158" s="21"/>
      <c r="E158" s="22"/>
      <c r="F158" s="23"/>
      <c r="G158" s="76"/>
      <c r="H158" s="48"/>
      <c r="I158" s="35"/>
    </row>
    <row r="159" spans="1:13" ht="18.75">
      <c r="A159" s="2"/>
      <c r="B159" s="15"/>
      <c r="F159" s="15"/>
    </row>
    <row r="160" spans="1:13" ht="18.75">
      <c r="A160" s="1"/>
      <c r="B160" s="15"/>
      <c r="F160" s="15"/>
    </row>
    <row r="161" spans="1:9" ht="18.75">
      <c r="A161" s="1"/>
      <c r="B161" s="15"/>
      <c r="F161" s="15"/>
    </row>
    <row r="162" spans="1:9" ht="18.75">
      <c r="A162" s="1"/>
      <c r="B162" s="15"/>
      <c r="F162" s="15"/>
    </row>
    <row r="163" spans="1:9" ht="18.75">
      <c r="A163" s="1"/>
      <c r="B163" s="15"/>
      <c r="F163" s="15"/>
    </row>
    <row r="164" spans="1:9" ht="18.75">
      <c r="A164" s="1"/>
      <c r="B164" s="15"/>
      <c r="F164" s="15"/>
    </row>
    <row r="165" spans="1:9" ht="18.75">
      <c r="A165" s="1"/>
      <c r="B165" s="15"/>
      <c r="F165" s="15"/>
    </row>
    <row r="166" spans="1:9" ht="16.5">
      <c r="A166" s="12"/>
      <c r="B166" s="20"/>
      <c r="C166" s="12"/>
      <c r="D166" s="21"/>
      <c r="E166" s="22"/>
      <c r="F166" s="23"/>
      <c r="G166" s="76"/>
      <c r="H166" s="76"/>
      <c r="I166" s="76"/>
    </row>
  </sheetData>
  <mergeCells count="38">
    <mergeCell ref="A63:A91"/>
    <mergeCell ref="B63:B91"/>
    <mergeCell ref="C63:C77"/>
    <mergeCell ref="I63:I91"/>
    <mergeCell ref="C78:C91"/>
    <mergeCell ref="B36:B62"/>
    <mergeCell ref="C36:C49"/>
    <mergeCell ref="I36:I62"/>
    <mergeCell ref="A37:A62"/>
    <mergeCell ref="C50:C62"/>
    <mergeCell ref="A1:C1"/>
    <mergeCell ref="A2:C2"/>
    <mergeCell ref="A4:I4"/>
    <mergeCell ref="A5:I5"/>
    <mergeCell ref="A6:I6"/>
    <mergeCell ref="C8:C21"/>
    <mergeCell ref="A8:A35"/>
    <mergeCell ref="B8:B35"/>
    <mergeCell ref="I8:I35"/>
    <mergeCell ref="C22:C35"/>
    <mergeCell ref="C106:C119"/>
    <mergeCell ref="A92:A119"/>
    <mergeCell ref="B92:B119"/>
    <mergeCell ref="C92:C105"/>
    <mergeCell ref="I92:I119"/>
    <mergeCell ref="A120:A145"/>
    <mergeCell ref="B120:B145"/>
    <mergeCell ref="C120:C133"/>
    <mergeCell ref="I120:I145"/>
    <mergeCell ref="C134:C145"/>
    <mergeCell ref="I151:K151"/>
    <mergeCell ref="B153:C153"/>
    <mergeCell ref="D153:I153"/>
    <mergeCell ref="B146:C146"/>
    <mergeCell ref="D146:I146"/>
    <mergeCell ref="B147:C147"/>
    <mergeCell ref="G148:I148"/>
    <mergeCell ref="G149:I149"/>
  </mergeCells>
  <pageMargins left="0.2" right="0.2" top="0.2" bottom="0.27" header="0.16" footer="0.24"/>
  <pageSetup paperSize="9" scale="63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01123-24ED-4152-A008-0C8791FD6190}">
  <dimension ref="A1:Q166"/>
  <sheetViews>
    <sheetView topLeftCell="A116" workbookViewId="0">
      <selection activeCell="K120" sqref="K120"/>
    </sheetView>
  </sheetViews>
  <sheetFormatPr defaultColWidth="8.85546875" defaultRowHeight="15.75"/>
  <cols>
    <col min="1" max="1" width="7.85546875" style="15" customWidth="1"/>
    <col min="2" max="2" width="19" style="16" customWidth="1"/>
    <col min="3" max="3" width="29.140625" style="15" customWidth="1"/>
    <col min="4" max="4" width="24.5703125" style="15" customWidth="1"/>
    <col min="5" max="5" width="12.7109375" style="15" customWidth="1"/>
    <col min="6" max="6" width="14.28515625" style="17" customWidth="1"/>
    <col min="7" max="7" width="14.85546875" style="15" customWidth="1"/>
    <col min="8" max="8" width="16.28515625" style="15" customWidth="1"/>
    <col min="9" max="9" width="14.5703125" style="15" customWidth="1"/>
    <col min="10" max="11" width="8.85546875" style="15"/>
    <col min="12" max="12" width="17.140625" style="15" bestFit="1" customWidth="1"/>
    <col min="13" max="13" width="14.5703125" style="15" bestFit="1" customWidth="1"/>
    <col min="14" max="16384" width="8.85546875" style="15"/>
  </cols>
  <sheetData>
    <row r="1" spans="1:17" s="12" customFormat="1" ht="16.5">
      <c r="A1" s="107" t="s">
        <v>0</v>
      </c>
      <c r="B1" s="108"/>
      <c r="C1" s="107"/>
      <c r="F1" s="18"/>
      <c r="I1" s="82"/>
    </row>
    <row r="2" spans="1:17" s="12" customFormat="1" ht="16.5">
      <c r="A2" s="109" t="s">
        <v>1</v>
      </c>
      <c r="B2" s="110"/>
      <c r="C2" s="109"/>
      <c r="D2" s="14"/>
      <c r="E2" s="14"/>
      <c r="F2" s="19"/>
      <c r="G2" s="14"/>
      <c r="H2" s="14"/>
      <c r="I2" s="82"/>
    </row>
    <row r="3" spans="1:17" s="12" customFormat="1" ht="16.5">
      <c r="B3" s="20"/>
      <c r="D3" s="21"/>
      <c r="E3" s="22"/>
      <c r="F3" s="23"/>
      <c r="G3" s="82"/>
      <c r="H3" s="82"/>
      <c r="I3" s="82"/>
    </row>
    <row r="4" spans="1:17" s="12" customFormat="1" ht="20.25">
      <c r="A4" s="111" t="s">
        <v>27</v>
      </c>
      <c r="B4" s="112"/>
      <c r="C4" s="111"/>
      <c r="D4" s="111"/>
      <c r="E4" s="111"/>
      <c r="F4" s="111"/>
      <c r="G4" s="111"/>
      <c r="H4" s="111"/>
      <c r="I4" s="111"/>
    </row>
    <row r="5" spans="1:17" s="12" customFormat="1" ht="16.5">
      <c r="A5" s="113" t="s">
        <v>78</v>
      </c>
      <c r="B5" s="114"/>
      <c r="C5" s="113"/>
      <c r="D5" s="113"/>
      <c r="E5" s="113"/>
      <c r="F5" s="113"/>
      <c r="G5" s="113"/>
      <c r="H5" s="113"/>
      <c r="I5" s="113"/>
    </row>
    <row r="6" spans="1:17" s="12" customFormat="1" ht="16.5">
      <c r="A6" s="115"/>
      <c r="B6" s="116"/>
      <c r="C6" s="115"/>
      <c r="D6" s="115"/>
      <c r="E6" s="115"/>
      <c r="F6" s="115"/>
      <c r="G6" s="115"/>
      <c r="H6" s="117"/>
      <c r="I6" s="117"/>
    </row>
    <row r="7" spans="1:17" s="13" customFormat="1" ht="57.75" customHeight="1">
      <c r="A7" s="37" t="s">
        <v>2</v>
      </c>
      <c r="B7" s="24" t="s">
        <v>3</v>
      </c>
      <c r="C7" s="6" t="s">
        <v>4</v>
      </c>
      <c r="D7" s="7" t="s">
        <v>5</v>
      </c>
      <c r="E7" s="37" t="s">
        <v>6</v>
      </c>
      <c r="F7" s="8" t="s">
        <v>7</v>
      </c>
      <c r="G7" s="9" t="s">
        <v>8</v>
      </c>
      <c r="H7" s="9" t="s">
        <v>9</v>
      </c>
      <c r="I7" s="6" t="s">
        <v>10</v>
      </c>
      <c r="J7" s="25"/>
      <c r="K7" s="25"/>
      <c r="L7" s="25"/>
      <c r="M7" s="25"/>
    </row>
    <row r="8" spans="1:17" s="12" customFormat="1" ht="23.25" customHeight="1">
      <c r="A8" s="85">
        <v>2</v>
      </c>
      <c r="B8" s="88" t="s">
        <v>79</v>
      </c>
      <c r="C8" s="100" t="s">
        <v>48</v>
      </c>
      <c r="D8" s="39" t="s">
        <v>11</v>
      </c>
      <c r="E8" s="40" t="s">
        <v>12</v>
      </c>
      <c r="F8" s="41">
        <v>150000</v>
      </c>
      <c r="G8" s="10">
        <v>11</v>
      </c>
      <c r="H8" s="11">
        <f>G8*F8</f>
        <v>1650000</v>
      </c>
      <c r="I8" s="103"/>
      <c r="J8" s="26"/>
      <c r="K8" s="26" t="s">
        <v>57</v>
      </c>
      <c r="L8" s="27">
        <f t="shared" ref="L8:L18" si="0">P8*Q8</f>
        <v>12075000</v>
      </c>
      <c r="M8" s="28">
        <f>G8+G25+G50+G66+G78</f>
        <v>47.5</v>
      </c>
      <c r="O8" s="12">
        <f>G92+G109+G120</f>
        <v>33</v>
      </c>
      <c r="P8" s="74">
        <f t="shared" ref="P8:P16" si="1">O8+M8</f>
        <v>80.5</v>
      </c>
      <c r="Q8" s="12">
        <v>150000</v>
      </c>
    </row>
    <row r="9" spans="1:17" s="12" customFormat="1" ht="23.25" customHeight="1">
      <c r="A9" s="86"/>
      <c r="B9" s="89"/>
      <c r="C9" s="101"/>
      <c r="D9" s="39" t="s">
        <v>13</v>
      </c>
      <c r="E9" s="40" t="s">
        <v>12</v>
      </c>
      <c r="F9" s="41">
        <v>25000</v>
      </c>
      <c r="G9" s="10">
        <v>14</v>
      </c>
      <c r="H9" s="11">
        <f t="shared" ref="H9:H20" si="2">G9*F9</f>
        <v>350000</v>
      </c>
      <c r="I9" s="104"/>
      <c r="J9" s="26"/>
      <c r="K9" s="26" t="s">
        <v>25</v>
      </c>
      <c r="L9" s="73">
        <f t="shared" si="0"/>
        <v>2100000</v>
      </c>
      <c r="M9" s="29">
        <f>G9+G37+G64</f>
        <v>42</v>
      </c>
      <c r="O9" s="12">
        <f>G94+G107+G121</f>
        <v>42</v>
      </c>
      <c r="P9" s="74">
        <f t="shared" si="1"/>
        <v>84</v>
      </c>
      <c r="Q9" s="12">
        <v>25000</v>
      </c>
    </row>
    <row r="10" spans="1:17" s="12" customFormat="1" ht="23.25" customHeight="1">
      <c r="A10" s="86"/>
      <c r="B10" s="89"/>
      <c r="C10" s="101"/>
      <c r="D10" s="39" t="s">
        <v>36</v>
      </c>
      <c r="E10" s="40" t="s">
        <v>12</v>
      </c>
      <c r="F10" s="41">
        <v>170000</v>
      </c>
      <c r="G10" s="10">
        <v>7</v>
      </c>
      <c r="H10" s="11">
        <f t="shared" si="2"/>
        <v>1190000</v>
      </c>
      <c r="I10" s="104"/>
      <c r="J10" s="26"/>
      <c r="K10" s="26" t="s">
        <v>55</v>
      </c>
      <c r="L10" s="73">
        <f t="shared" si="0"/>
        <v>2380000</v>
      </c>
      <c r="M10" s="29">
        <f>G10</f>
        <v>7</v>
      </c>
      <c r="O10" s="12">
        <f>G122</f>
        <v>7</v>
      </c>
      <c r="P10" s="67">
        <f t="shared" si="1"/>
        <v>14</v>
      </c>
      <c r="Q10" s="12">
        <v>170000</v>
      </c>
    </row>
    <row r="11" spans="1:17" s="12" customFormat="1" ht="23.25" customHeight="1">
      <c r="A11" s="86"/>
      <c r="B11" s="89"/>
      <c r="C11" s="101"/>
      <c r="D11" s="39" t="s">
        <v>14</v>
      </c>
      <c r="E11" s="40" t="s">
        <v>12</v>
      </c>
      <c r="F11" s="41">
        <v>15000</v>
      </c>
      <c r="G11" s="10">
        <v>13</v>
      </c>
      <c r="H11" s="11">
        <f t="shared" si="2"/>
        <v>195000</v>
      </c>
      <c r="I11" s="104"/>
      <c r="J11" s="26"/>
      <c r="K11" s="26" t="s">
        <v>56</v>
      </c>
      <c r="L11" s="73">
        <f t="shared" si="0"/>
        <v>3600000</v>
      </c>
      <c r="M11" s="30">
        <f>G22+G63</f>
        <v>24</v>
      </c>
      <c r="O11" s="12">
        <f>G106</f>
        <v>12</v>
      </c>
      <c r="P11" s="67">
        <f t="shared" si="1"/>
        <v>36</v>
      </c>
      <c r="Q11" s="12">
        <v>100000</v>
      </c>
    </row>
    <row r="12" spans="1:17" s="12" customFormat="1" ht="23.25" customHeight="1">
      <c r="A12" s="86"/>
      <c r="B12" s="89"/>
      <c r="C12" s="101"/>
      <c r="D12" s="43" t="s">
        <v>15</v>
      </c>
      <c r="E12" s="40" t="s">
        <v>12</v>
      </c>
      <c r="F12" s="41">
        <v>17000</v>
      </c>
      <c r="G12" s="10">
        <v>2</v>
      </c>
      <c r="H12" s="11">
        <f t="shared" si="2"/>
        <v>34000</v>
      </c>
      <c r="I12" s="104"/>
      <c r="J12" s="26"/>
      <c r="K12" s="26" t="s">
        <v>58</v>
      </c>
      <c r="L12" s="27">
        <f t="shared" si="0"/>
        <v>102000</v>
      </c>
      <c r="M12" s="28">
        <f>G12+G39+G68</f>
        <v>4</v>
      </c>
      <c r="O12" s="12">
        <f>G111+G124</f>
        <v>2</v>
      </c>
      <c r="P12" s="66">
        <f t="shared" si="1"/>
        <v>6</v>
      </c>
      <c r="Q12" s="12">
        <v>17000</v>
      </c>
    </row>
    <row r="13" spans="1:17" s="12" customFormat="1" ht="23.25" customHeight="1">
      <c r="A13" s="86"/>
      <c r="B13" s="89"/>
      <c r="C13" s="101"/>
      <c r="D13" s="43" t="s">
        <v>28</v>
      </c>
      <c r="E13" s="40" t="s">
        <v>20</v>
      </c>
      <c r="F13" s="41">
        <v>20000</v>
      </c>
      <c r="G13" s="10">
        <v>2</v>
      </c>
      <c r="H13" s="11">
        <f t="shared" si="2"/>
        <v>40000</v>
      </c>
      <c r="I13" s="104"/>
      <c r="J13" s="26"/>
      <c r="K13" s="26" t="s">
        <v>59</v>
      </c>
      <c r="L13" s="75">
        <f t="shared" si="0"/>
        <v>18000.000000000004</v>
      </c>
      <c r="M13" s="34">
        <f>G47</f>
        <v>0.4</v>
      </c>
      <c r="O13" s="12">
        <f>G144</f>
        <v>0.2</v>
      </c>
      <c r="P13" s="68">
        <f t="shared" si="1"/>
        <v>0.60000000000000009</v>
      </c>
      <c r="Q13" s="12">
        <v>30000</v>
      </c>
    </row>
    <row r="14" spans="1:17" s="12" customFormat="1" ht="23.25" customHeight="1">
      <c r="A14" s="86"/>
      <c r="B14" s="89"/>
      <c r="C14" s="101"/>
      <c r="D14" s="43" t="s">
        <v>29</v>
      </c>
      <c r="E14" s="40" t="s">
        <v>12</v>
      </c>
      <c r="F14" s="41">
        <v>5000</v>
      </c>
      <c r="G14" s="10">
        <v>0.5</v>
      </c>
      <c r="H14" s="11">
        <f t="shared" si="2"/>
        <v>2500</v>
      </c>
      <c r="I14" s="104"/>
      <c r="J14" s="26"/>
      <c r="K14" s="26" t="s">
        <v>21</v>
      </c>
      <c r="L14" s="27">
        <f t="shared" si="0"/>
        <v>165000</v>
      </c>
      <c r="M14" s="34">
        <f>G18+G33+G45+G60+G74+G87</f>
        <v>1.8</v>
      </c>
      <c r="O14" s="12">
        <f>G101+G117+G130+G142</f>
        <v>1.2</v>
      </c>
      <c r="P14" s="68">
        <f t="shared" si="1"/>
        <v>3</v>
      </c>
      <c r="Q14" s="12">
        <v>55000</v>
      </c>
    </row>
    <row r="15" spans="1:17" s="12" customFormat="1" ht="23.25" customHeight="1">
      <c r="A15" s="86"/>
      <c r="B15" s="89"/>
      <c r="C15" s="101"/>
      <c r="D15" s="43" t="s">
        <v>30</v>
      </c>
      <c r="E15" s="40" t="s">
        <v>22</v>
      </c>
      <c r="F15" s="41">
        <v>45000</v>
      </c>
      <c r="G15" s="10">
        <v>2</v>
      </c>
      <c r="H15" s="11">
        <f t="shared" si="2"/>
        <v>90000</v>
      </c>
      <c r="I15" s="104"/>
      <c r="J15" s="26"/>
      <c r="K15" s="26" t="s">
        <v>60</v>
      </c>
      <c r="L15" s="27">
        <f t="shared" si="0"/>
        <v>4207500</v>
      </c>
      <c r="M15" s="28">
        <f>G23+G51+G79</f>
        <v>535</v>
      </c>
      <c r="O15" s="12">
        <f>G93+G135</f>
        <v>400</v>
      </c>
      <c r="P15" s="66">
        <f t="shared" si="1"/>
        <v>935</v>
      </c>
      <c r="Q15" s="12">
        <v>4500</v>
      </c>
    </row>
    <row r="16" spans="1:17" s="12" customFormat="1" ht="23.25" customHeight="1">
      <c r="A16" s="86"/>
      <c r="B16" s="89"/>
      <c r="C16" s="101"/>
      <c r="D16" s="43" t="s">
        <v>31</v>
      </c>
      <c r="E16" s="40" t="s">
        <v>12</v>
      </c>
      <c r="F16" s="41">
        <v>60000</v>
      </c>
      <c r="G16" s="10">
        <v>0.4</v>
      </c>
      <c r="H16" s="11">
        <f t="shared" si="2"/>
        <v>24000</v>
      </c>
      <c r="I16" s="104"/>
      <c r="J16" s="26"/>
      <c r="K16" s="26" t="s">
        <v>26</v>
      </c>
      <c r="L16" s="75">
        <f t="shared" si="0"/>
        <v>170000</v>
      </c>
      <c r="M16" s="28">
        <f>G17+G32+G44+G59+G73+G86</f>
        <v>3</v>
      </c>
      <c r="O16" s="12">
        <f>G100+G116+G129+G141</f>
        <v>2</v>
      </c>
      <c r="P16" s="66">
        <f t="shared" si="1"/>
        <v>5</v>
      </c>
      <c r="Q16" s="12">
        <v>34000</v>
      </c>
    </row>
    <row r="17" spans="1:17" s="12" customFormat="1" ht="23.25" customHeight="1">
      <c r="A17" s="86"/>
      <c r="B17" s="89"/>
      <c r="C17" s="101"/>
      <c r="D17" s="43" t="s">
        <v>34</v>
      </c>
      <c r="E17" s="40" t="s">
        <v>20</v>
      </c>
      <c r="F17" s="41">
        <v>34000</v>
      </c>
      <c r="G17" s="10">
        <v>0.5</v>
      </c>
      <c r="H17" s="11">
        <f t="shared" si="2"/>
        <v>17000</v>
      </c>
      <c r="I17" s="104"/>
      <c r="J17" s="26"/>
      <c r="K17" s="26" t="s">
        <v>54</v>
      </c>
      <c r="L17" s="27" t="e">
        <f t="shared" si="0"/>
        <v>#REF!</v>
      </c>
      <c r="M17" s="28" t="e">
        <f>'tuần 1.02'!#REF!+'tuần 1.02'!G26</f>
        <v>#REF!</v>
      </c>
      <c r="P17" s="66" t="e">
        <f>M17</f>
        <v>#REF!</v>
      </c>
      <c r="Q17" s="12">
        <v>170000</v>
      </c>
    </row>
    <row r="18" spans="1:17" s="12" customFormat="1" ht="23.25" customHeight="1">
      <c r="A18" s="86"/>
      <c r="B18" s="89"/>
      <c r="C18" s="101"/>
      <c r="D18" s="43" t="s">
        <v>32</v>
      </c>
      <c r="E18" s="40" t="s">
        <v>12</v>
      </c>
      <c r="F18" s="41">
        <v>55000</v>
      </c>
      <c r="G18" s="10">
        <v>0.3</v>
      </c>
      <c r="H18" s="11">
        <f t="shared" si="2"/>
        <v>16500</v>
      </c>
      <c r="I18" s="104"/>
      <c r="J18" s="26"/>
      <c r="K18" s="26" t="s">
        <v>61</v>
      </c>
      <c r="L18" s="26">
        <f t="shared" si="0"/>
        <v>4860000</v>
      </c>
      <c r="M18" s="69">
        <f>G36</f>
        <v>18</v>
      </c>
      <c r="N18" s="30"/>
      <c r="O18" s="12">
        <f>G134</f>
        <v>18</v>
      </c>
      <c r="P18" s="12">
        <f>O18+M18</f>
        <v>36</v>
      </c>
      <c r="Q18" s="12">
        <v>135000</v>
      </c>
    </row>
    <row r="19" spans="1:17" s="12" customFormat="1" ht="23.25" customHeight="1">
      <c r="A19" s="86"/>
      <c r="B19" s="89"/>
      <c r="C19" s="101"/>
      <c r="D19" s="43" t="s">
        <v>35</v>
      </c>
      <c r="E19" s="40" t="s">
        <v>12</v>
      </c>
      <c r="F19" s="41">
        <v>50000</v>
      </c>
      <c r="G19" s="10">
        <v>0.2</v>
      </c>
      <c r="H19" s="11">
        <f t="shared" si="2"/>
        <v>10000</v>
      </c>
      <c r="I19" s="104"/>
      <c r="J19" s="26"/>
      <c r="K19" s="26"/>
      <c r="L19" s="27" t="e">
        <f>SUM(L8:L18)</f>
        <v>#REF!</v>
      </c>
      <c r="M19" s="28"/>
    </row>
    <row r="20" spans="1:17" s="12" customFormat="1" ht="23.25" customHeight="1">
      <c r="A20" s="86"/>
      <c r="B20" s="89"/>
      <c r="C20" s="101"/>
      <c r="D20" s="43" t="s">
        <v>33</v>
      </c>
      <c r="E20" s="40" t="s">
        <v>12</v>
      </c>
      <c r="F20" s="41">
        <v>56300</v>
      </c>
      <c r="G20" s="10">
        <v>12</v>
      </c>
      <c r="H20" s="11">
        <f t="shared" si="2"/>
        <v>675600</v>
      </c>
      <c r="I20" s="104"/>
      <c r="J20" s="26"/>
      <c r="K20" s="26"/>
      <c r="L20" s="27"/>
      <c r="M20" s="28"/>
    </row>
    <row r="21" spans="1:17" s="12" customFormat="1" ht="23.25" customHeight="1">
      <c r="A21" s="86"/>
      <c r="B21" s="89"/>
      <c r="C21" s="102"/>
      <c r="D21" s="43"/>
      <c r="E21" s="40"/>
      <c r="F21" s="41"/>
      <c r="G21" s="42"/>
      <c r="H21" s="70">
        <f>SUM(H8:H20)</f>
        <v>4294600</v>
      </c>
      <c r="I21" s="104"/>
      <c r="J21" s="26"/>
      <c r="K21" s="26"/>
      <c r="L21" s="27"/>
      <c r="M21" s="28"/>
    </row>
    <row r="22" spans="1:17" s="12" customFormat="1" ht="23.25" customHeight="1">
      <c r="A22" s="86"/>
      <c r="B22" s="89"/>
      <c r="C22" s="95" t="s">
        <v>63</v>
      </c>
      <c r="D22" s="59" t="s">
        <v>16</v>
      </c>
      <c r="E22" s="47" t="s">
        <v>12</v>
      </c>
      <c r="F22" s="60">
        <v>100000</v>
      </c>
      <c r="G22" s="10">
        <v>12</v>
      </c>
      <c r="H22" s="11">
        <f>G22*F22</f>
        <v>1200000</v>
      </c>
      <c r="I22" s="104"/>
      <c r="J22" s="26"/>
      <c r="K22" s="26"/>
      <c r="L22" s="27"/>
      <c r="M22" s="29"/>
    </row>
    <row r="23" spans="1:17" s="12" customFormat="1" ht="23.25" customHeight="1">
      <c r="A23" s="86"/>
      <c r="B23" s="89"/>
      <c r="C23" s="96"/>
      <c r="D23" s="59" t="s">
        <v>17</v>
      </c>
      <c r="E23" s="47" t="s">
        <v>18</v>
      </c>
      <c r="F23" s="60">
        <v>4500</v>
      </c>
      <c r="G23" s="10">
        <v>200</v>
      </c>
      <c r="H23" s="11">
        <f t="shared" ref="H23:H34" si="3">G23*F23</f>
        <v>900000</v>
      </c>
      <c r="I23" s="104"/>
      <c r="J23" s="26"/>
      <c r="K23" s="26"/>
      <c r="L23" s="27"/>
      <c r="M23" s="29"/>
    </row>
    <row r="24" spans="1:17" s="12" customFormat="1" ht="23.25" customHeight="1">
      <c r="A24" s="86"/>
      <c r="B24" s="89"/>
      <c r="C24" s="96"/>
      <c r="D24" s="59" t="s">
        <v>19</v>
      </c>
      <c r="E24" s="47" t="s">
        <v>12</v>
      </c>
      <c r="F24" s="60">
        <v>15000</v>
      </c>
      <c r="G24" s="10">
        <v>13</v>
      </c>
      <c r="H24" s="11">
        <f t="shared" si="3"/>
        <v>195000</v>
      </c>
      <c r="I24" s="104"/>
      <c r="J24" s="26"/>
      <c r="K24" s="26"/>
      <c r="L24" s="27"/>
      <c r="M24" s="28"/>
    </row>
    <row r="25" spans="1:17" s="12" customFormat="1" ht="23.25" customHeight="1">
      <c r="A25" s="86"/>
      <c r="B25" s="89"/>
      <c r="C25" s="96"/>
      <c r="D25" s="59" t="s">
        <v>11</v>
      </c>
      <c r="E25" s="47" t="s">
        <v>12</v>
      </c>
      <c r="F25" s="60">
        <v>150000</v>
      </c>
      <c r="G25" s="10">
        <v>7</v>
      </c>
      <c r="H25" s="11">
        <f t="shared" si="3"/>
        <v>1050000</v>
      </c>
      <c r="I25" s="104"/>
      <c r="J25" s="26"/>
      <c r="K25" s="26"/>
      <c r="L25" s="27"/>
      <c r="M25" s="28"/>
    </row>
    <row r="26" spans="1:17" s="12" customFormat="1" ht="23.25" customHeight="1">
      <c r="A26" s="86"/>
      <c r="B26" s="89"/>
      <c r="C26" s="96"/>
      <c r="D26" s="59" t="s">
        <v>62</v>
      </c>
      <c r="E26" s="47" t="s">
        <v>12</v>
      </c>
      <c r="F26" s="60">
        <v>22000</v>
      </c>
      <c r="G26" s="10">
        <v>8</v>
      </c>
      <c r="H26" s="11">
        <f t="shared" si="3"/>
        <v>176000</v>
      </c>
      <c r="I26" s="104"/>
      <c r="J26" s="26"/>
      <c r="K26" s="26"/>
      <c r="L26" s="27"/>
      <c r="M26" s="28"/>
    </row>
    <row r="27" spans="1:17" s="12" customFormat="1" ht="23.25" customHeight="1">
      <c r="A27" s="86"/>
      <c r="B27" s="89"/>
      <c r="C27" s="96"/>
      <c r="D27" s="61" t="s">
        <v>15</v>
      </c>
      <c r="E27" s="47" t="s">
        <v>12</v>
      </c>
      <c r="F27" s="60">
        <v>17000</v>
      </c>
      <c r="G27" s="10"/>
      <c r="H27" s="11">
        <f t="shared" si="3"/>
        <v>0</v>
      </c>
      <c r="I27" s="104"/>
      <c r="J27" s="26"/>
      <c r="K27" s="26"/>
      <c r="L27" s="27"/>
      <c r="M27" s="28"/>
    </row>
    <row r="28" spans="1:17" s="12" customFormat="1" ht="23.25" customHeight="1">
      <c r="A28" s="86"/>
      <c r="B28" s="89"/>
      <c r="C28" s="96"/>
      <c r="D28" s="61" t="s">
        <v>28</v>
      </c>
      <c r="E28" s="47" t="s">
        <v>20</v>
      </c>
      <c r="F28" s="60">
        <v>20000</v>
      </c>
      <c r="G28" s="10">
        <v>2</v>
      </c>
      <c r="H28" s="11">
        <f t="shared" si="3"/>
        <v>40000</v>
      </c>
      <c r="I28" s="104"/>
      <c r="J28" s="26"/>
      <c r="K28" s="26"/>
      <c r="L28" s="27"/>
      <c r="M28" s="28"/>
    </row>
    <row r="29" spans="1:17" s="12" customFormat="1" ht="23.25" customHeight="1">
      <c r="A29" s="86"/>
      <c r="B29" s="89"/>
      <c r="C29" s="96"/>
      <c r="D29" s="61" t="s">
        <v>29</v>
      </c>
      <c r="E29" s="47" t="s">
        <v>12</v>
      </c>
      <c r="F29" s="60">
        <v>5000</v>
      </c>
      <c r="G29" s="10">
        <v>0.5</v>
      </c>
      <c r="H29" s="11">
        <f t="shared" si="3"/>
        <v>2500</v>
      </c>
      <c r="I29" s="104"/>
      <c r="J29" s="26"/>
      <c r="K29" s="26"/>
      <c r="L29" s="27"/>
      <c r="M29" s="28"/>
    </row>
    <row r="30" spans="1:17" s="12" customFormat="1" ht="23.25" customHeight="1">
      <c r="A30" s="86"/>
      <c r="B30" s="89"/>
      <c r="C30" s="96"/>
      <c r="D30" s="61" t="s">
        <v>30</v>
      </c>
      <c r="E30" s="47" t="s">
        <v>22</v>
      </c>
      <c r="F30" s="60">
        <v>45000</v>
      </c>
      <c r="G30" s="10">
        <v>2</v>
      </c>
      <c r="H30" s="11">
        <f t="shared" si="3"/>
        <v>90000</v>
      </c>
      <c r="I30" s="104"/>
      <c r="J30" s="26"/>
      <c r="K30" s="26"/>
      <c r="L30" s="27"/>
      <c r="M30" s="28"/>
    </row>
    <row r="31" spans="1:17" s="12" customFormat="1" ht="23.25" customHeight="1">
      <c r="A31" s="86"/>
      <c r="B31" s="89"/>
      <c r="C31" s="96"/>
      <c r="D31" s="61" t="s">
        <v>31</v>
      </c>
      <c r="E31" s="47" t="s">
        <v>12</v>
      </c>
      <c r="F31" s="60">
        <v>60000</v>
      </c>
      <c r="G31" s="10">
        <v>0.4</v>
      </c>
      <c r="H31" s="11">
        <f t="shared" si="3"/>
        <v>24000</v>
      </c>
      <c r="I31" s="104"/>
      <c r="J31" s="26"/>
      <c r="K31" s="26"/>
      <c r="L31" s="27"/>
      <c r="M31" s="28"/>
    </row>
    <row r="32" spans="1:17" s="12" customFormat="1" ht="23.25" customHeight="1">
      <c r="A32" s="86"/>
      <c r="B32" s="89"/>
      <c r="C32" s="96"/>
      <c r="D32" s="61" t="s">
        <v>34</v>
      </c>
      <c r="E32" s="47" t="s">
        <v>20</v>
      </c>
      <c r="F32" s="60">
        <v>34000</v>
      </c>
      <c r="G32" s="10">
        <v>0.5</v>
      </c>
      <c r="H32" s="11">
        <f t="shared" si="3"/>
        <v>17000</v>
      </c>
      <c r="I32" s="104"/>
      <c r="J32" s="26"/>
      <c r="K32" s="26"/>
      <c r="L32" s="27"/>
      <c r="M32" s="28"/>
    </row>
    <row r="33" spans="1:13" s="12" customFormat="1" ht="23.25" customHeight="1">
      <c r="A33" s="86"/>
      <c r="B33" s="89"/>
      <c r="C33" s="96"/>
      <c r="D33" s="61" t="s">
        <v>32</v>
      </c>
      <c r="E33" s="47" t="s">
        <v>12</v>
      </c>
      <c r="F33" s="60">
        <v>55000</v>
      </c>
      <c r="G33" s="10">
        <v>0.3</v>
      </c>
      <c r="H33" s="11">
        <f t="shared" si="3"/>
        <v>16500</v>
      </c>
      <c r="I33" s="104"/>
      <c r="J33" s="26"/>
      <c r="K33" s="26"/>
      <c r="L33" s="27"/>
      <c r="M33" s="28"/>
    </row>
    <row r="34" spans="1:13" s="12" customFormat="1" ht="23.25" customHeight="1">
      <c r="A34" s="86"/>
      <c r="B34" s="89"/>
      <c r="C34" s="96"/>
      <c r="D34" s="61" t="s">
        <v>35</v>
      </c>
      <c r="E34" s="47" t="s">
        <v>12</v>
      </c>
      <c r="F34" s="60">
        <v>50000</v>
      </c>
      <c r="G34" s="10">
        <v>0.2</v>
      </c>
      <c r="H34" s="11">
        <f t="shared" si="3"/>
        <v>10000</v>
      </c>
      <c r="I34" s="104"/>
      <c r="J34" s="26"/>
      <c r="K34" s="26"/>
      <c r="L34" s="27"/>
      <c r="M34" s="31"/>
    </row>
    <row r="35" spans="1:13" s="12" customFormat="1" ht="44.25" customHeight="1">
      <c r="A35" s="87"/>
      <c r="B35" s="90"/>
      <c r="C35" s="106"/>
      <c r="D35" s="43"/>
      <c r="E35" s="40"/>
      <c r="F35" s="41"/>
      <c r="G35" s="42"/>
      <c r="H35" s="70">
        <f>SUM(H22:H34)</f>
        <v>3721000</v>
      </c>
      <c r="I35" s="105"/>
      <c r="J35" s="26"/>
      <c r="K35" s="26"/>
      <c r="L35" s="27"/>
      <c r="M35" s="31"/>
    </row>
    <row r="36" spans="1:13" s="12" customFormat="1" ht="23.25" customHeight="1">
      <c r="A36" s="83"/>
      <c r="B36" s="88" t="s">
        <v>80</v>
      </c>
      <c r="C36" s="95" t="s">
        <v>64</v>
      </c>
      <c r="D36" s="43" t="s">
        <v>38</v>
      </c>
      <c r="E36" s="47" t="s">
        <v>12</v>
      </c>
      <c r="F36" s="60">
        <v>135000</v>
      </c>
      <c r="G36" s="10">
        <v>18</v>
      </c>
      <c r="H36" s="11">
        <f>G36*F36</f>
        <v>2430000</v>
      </c>
      <c r="I36" s="103"/>
      <c r="J36" s="26"/>
      <c r="K36" s="26"/>
      <c r="L36" s="27"/>
      <c r="M36" s="31"/>
    </row>
    <row r="37" spans="1:13" s="12" customFormat="1" ht="23.25" customHeight="1">
      <c r="A37" s="86">
        <v>3</v>
      </c>
      <c r="B37" s="89"/>
      <c r="C37" s="96"/>
      <c r="D37" s="46" t="s">
        <v>13</v>
      </c>
      <c r="E37" s="47" t="str">
        <f>E9</f>
        <v>Kg</v>
      </c>
      <c r="F37" s="60">
        <v>25000</v>
      </c>
      <c r="G37" s="10">
        <v>14</v>
      </c>
      <c r="H37" s="11">
        <f t="shared" ref="H37:H48" si="4">G37*F37</f>
        <v>350000</v>
      </c>
      <c r="I37" s="104"/>
    </row>
    <row r="38" spans="1:13" s="12" customFormat="1" ht="23.25" customHeight="1">
      <c r="A38" s="86"/>
      <c r="B38" s="89"/>
      <c r="C38" s="96"/>
      <c r="D38" s="39" t="s">
        <v>37</v>
      </c>
      <c r="E38" s="47" t="s">
        <v>12</v>
      </c>
      <c r="F38" s="60">
        <v>15000</v>
      </c>
      <c r="G38" s="10">
        <v>13</v>
      </c>
      <c r="H38" s="11">
        <f t="shared" si="4"/>
        <v>195000</v>
      </c>
      <c r="I38" s="104"/>
    </row>
    <row r="39" spans="1:13" s="14" customFormat="1" ht="23.25" customHeight="1">
      <c r="A39" s="86"/>
      <c r="B39" s="89"/>
      <c r="C39" s="96"/>
      <c r="D39" s="46" t="s">
        <v>15</v>
      </c>
      <c r="E39" s="47" t="str">
        <f>E12</f>
        <v>Kg</v>
      </c>
      <c r="F39" s="60">
        <v>17000</v>
      </c>
      <c r="G39" s="10"/>
      <c r="H39" s="11">
        <f t="shared" si="4"/>
        <v>0</v>
      </c>
      <c r="I39" s="104"/>
      <c r="J39" s="26"/>
      <c r="K39" s="26"/>
      <c r="L39" s="27"/>
      <c r="M39" s="32"/>
    </row>
    <row r="40" spans="1:13" s="14" customFormat="1" ht="23.25" customHeight="1">
      <c r="A40" s="86"/>
      <c r="B40" s="89"/>
      <c r="C40" s="96"/>
      <c r="D40" s="43" t="s">
        <v>28</v>
      </c>
      <c r="E40" s="47" t="s">
        <v>20</v>
      </c>
      <c r="F40" s="60">
        <v>20000</v>
      </c>
      <c r="G40" s="10">
        <v>2</v>
      </c>
      <c r="H40" s="11">
        <f t="shared" si="4"/>
        <v>40000</v>
      </c>
      <c r="I40" s="104"/>
      <c r="J40" s="26"/>
      <c r="K40" s="26"/>
      <c r="L40" s="27"/>
      <c r="M40" s="32"/>
    </row>
    <row r="41" spans="1:13" s="14" customFormat="1" ht="23.25" customHeight="1">
      <c r="A41" s="86"/>
      <c r="B41" s="89"/>
      <c r="C41" s="96"/>
      <c r="D41" s="43" t="s">
        <v>29</v>
      </c>
      <c r="E41" s="47" t="s">
        <v>12</v>
      </c>
      <c r="F41" s="60">
        <v>5000</v>
      </c>
      <c r="G41" s="10">
        <v>0.5</v>
      </c>
      <c r="H41" s="11">
        <f t="shared" si="4"/>
        <v>2500</v>
      </c>
      <c r="I41" s="104"/>
      <c r="J41" s="26"/>
      <c r="K41" s="26"/>
      <c r="L41" s="27"/>
      <c r="M41" s="32"/>
    </row>
    <row r="42" spans="1:13" s="14" customFormat="1" ht="23.25" customHeight="1">
      <c r="A42" s="86"/>
      <c r="B42" s="89"/>
      <c r="C42" s="96"/>
      <c r="D42" s="43" t="s">
        <v>30</v>
      </c>
      <c r="E42" s="47" t="s">
        <v>22</v>
      </c>
      <c r="F42" s="60">
        <v>45000</v>
      </c>
      <c r="G42" s="10">
        <v>2</v>
      </c>
      <c r="H42" s="11">
        <f t="shared" si="4"/>
        <v>90000</v>
      </c>
      <c r="I42" s="104"/>
      <c r="J42" s="26"/>
      <c r="K42" s="26"/>
      <c r="L42" s="27"/>
      <c r="M42" s="32"/>
    </row>
    <row r="43" spans="1:13" s="14" customFormat="1" ht="23.25" customHeight="1">
      <c r="A43" s="86"/>
      <c r="B43" s="89"/>
      <c r="C43" s="96"/>
      <c r="D43" s="43" t="s">
        <v>31</v>
      </c>
      <c r="E43" s="47" t="s">
        <v>12</v>
      </c>
      <c r="F43" s="60">
        <v>60000</v>
      </c>
      <c r="G43" s="10">
        <v>0.4</v>
      </c>
      <c r="H43" s="11">
        <f t="shared" si="4"/>
        <v>24000</v>
      </c>
      <c r="I43" s="104"/>
      <c r="J43" s="26"/>
      <c r="K43" s="26"/>
      <c r="L43" s="27"/>
      <c r="M43" s="32"/>
    </row>
    <row r="44" spans="1:13" s="14" customFormat="1" ht="23.25" customHeight="1">
      <c r="A44" s="86"/>
      <c r="B44" s="89"/>
      <c r="C44" s="96"/>
      <c r="D44" s="43" t="s">
        <v>34</v>
      </c>
      <c r="E44" s="47" t="s">
        <v>20</v>
      </c>
      <c r="F44" s="60">
        <v>34000</v>
      </c>
      <c r="G44" s="10">
        <v>0.5</v>
      </c>
      <c r="H44" s="11">
        <f t="shared" si="4"/>
        <v>17000</v>
      </c>
      <c r="I44" s="104"/>
      <c r="J44" s="26"/>
      <c r="K44" s="26"/>
      <c r="L44" s="27"/>
      <c r="M44" s="32"/>
    </row>
    <row r="45" spans="1:13" s="14" customFormat="1" ht="23.25" customHeight="1">
      <c r="A45" s="86"/>
      <c r="B45" s="89"/>
      <c r="C45" s="96"/>
      <c r="D45" s="43" t="s">
        <v>32</v>
      </c>
      <c r="E45" s="47" t="s">
        <v>12</v>
      </c>
      <c r="F45" s="60">
        <v>55000</v>
      </c>
      <c r="G45" s="10">
        <v>0.3</v>
      </c>
      <c r="H45" s="11">
        <f t="shared" si="4"/>
        <v>16500</v>
      </c>
      <c r="I45" s="104"/>
      <c r="J45" s="26"/>
      <c r="K45" s="26"/>
      <c r="L45" s="27"/>
      <c r="M45" s="32"/>
    </row>
    <row r="46" spans="1:13" s="14" customFormat="1" ht="23.25" customHeight="1">
      <c r="A46" s="86"/>
      <c r="B46" s="89"/>
      <c r="C46" s="96"/>
      <c r="D46" s="43" t="s">
        <v>35</v>
      </c>
      <c r="E46" s="47" t="s">
        <v>12</v>
      </c>
      <c r="F46" s="60">
        <v>50000</v>
      </c>
      <c r="G46" s="10"/>
      <c r="H46" s="11">
        <f t="shared" si="4"/>
        <v>0</v>
      </c>
      <c r="I46" s="104"/>
      <c r="J46" s="26"/>
      <c r="K46" s="26"/>
      <c r="L46" s="27"/>
      <c r="M46" s="32"/>
    </row>
    <row r="47" spans="1:13" s="14" customFormat="1" ht="23.25" customHeight="1">
      <c r="A47" s="86"/>
      <c r="B47" s="89"/>
      <c r="C47" s="96"/>
      <c r="D47" s="43" t="s">
        <v>40</v>
      </c>
      <c r="E47" s="47" t="s">
        <v>12</v>
      </c>
      <c r="F47" s="60">
        <v>30000</v>
      </c>
      <c r="G47" s="10">
        <v>0.4</v>
      </c>
      <c r="H47" s="11">
        <f t="shared" si="4"/>
        <v>12000</v>
      </c>
      <c r="I47" s="104"/>
      <c r="J47" s="26"/>
      <c r="K47" s="26"/>
      <c r="L47" s="27"/>
      <c r="M47" s="32"/>
    </row>
    <row r="48" spans="1:13" s="14" customFormat="1" ht="23.25" customHeight="1">
      <c r="A48" s="86"/>
      <c r="B48" s="89"/>
      <c r="C48" s="96"/>
      <c r="D48" s="43" t="s">
        <v>33</v>
      </c>
      <c r="E48" s="47" t="s">
        <v>12</v>
      </c>
      <c r="F48" s="41">
        <v>56300</v>
      </c>
      <c r="G48" s="10">
        <v>12</v>
      </c>
      <c r="H48" s="11">
        <f t="shared" si="4"/>
        <v>675600</v>
      </c>
      <c r="I48" s="104"/>
      <c r="J48" s="26"/>
      <c r="K48" s="26"/>
      <c r="L48" s="27"/>
      <c r="M48" s="32"/>
    </row>
    <row r="49" spans="1:13" s="14" customFormat="1" ht="27" customHeight="1">
      <c r="A49" s="86"/>
      <c r="B49" s="89"/>
      <c r="C49" s="106"/>
      <c r="D49" s="43"/>
      <c r="E49" s="40"/>
      <c r="F49" s="41"/>
      <c r="G49" s="42"/>
      <c r="H49" s="70">
        <f>SUM(H36:H48)</f>
        <v>3852600</v>
      </c>
      <c r="I49" s="104"/>
      <c r="J49" s="26"/>
      <c r="K49" s="26"/>
      <c r="L49" s="27"/>
      <c r="M49" s="32"/>
    </row>
    <row r="50" spans="1:13" s="14" customFormat="1" ht="23.25" customHeight="1">
      <c r="A50" s="86"/>
      <c r="B50" s="89"/>
      <c r="C50" s="97" t="s">
        <v>53</v>
      </c>
      <c r="D50" s="39" t="s">
        <v>11</v>
      </c>
      <c r="E50" s="40" t="s">
        <v>12</v>
      </c>
      <c r="F50" s="41">
        <v>150000</v>
      </c>
      <c r="G50" s="10">
        <v>11</v>
      </c>
      <c r="H50" s="11">
        <f>G50*F50</f>
        <v>1650000</v>
      </c>
      <c r="I50" s="104"/>
      <c r="J50" s="33"/>
      <c r="K50" s="26"/>
      <c r="L50" s="27"/>
      <c r="M50" s="34"/>
    </row>
    <row r="51" spans="1:13" s="12" customFormat="1" ht="23.25" customHeight="1">
      <c r="A51" s="86"/>
      <c r="B51" s="89"/>
      <c r="C51" s="98"/>
      <c r="D51" s="39" t="s">
        <v>17</v>
      </c>
      <c r="E51" s="40" t="s">
        <v>18</v>
      </c>
      <c r="F51" s="41">
        <v>4500</v>
      </c>
      <c r="G51" s="10">
        <v>165</v>
      </c>
      <c r="H51" s="11">
        <f t="shared" ref="H51:H61" si="5">G51*F51</f>
        <v>742500</v>
      </c>
      <c r="I51" s="104"/>
      <c r="J51" s="26"/>
      <c r="K51" s="26"/>
      <c r="L51" s="27"/>
      <c r="M51" s="32"/>
    </row>
    <row r="52" spans="1:13" s="12" customFormat="1" ht="23.25" customHeight="1">
      <c r="A52" s="86"/>
      <c r="B52" s="89"/>
      <c r="C52" s="98"/>
      <c r="D52" s="39" t="s">
        <v>39</v>
      </c>
      <c r="E52" s="40" t="s">
        <v>12</v>
      </c>
      <c r="F52" s="41">
        <v>170000</v>
      </c>
      <c r="G52" s="10">
        <v>7</v>
      </c>
      <c r="H52" s="11">
        <f t="shared" si="5"/>
        <v>1190000</v>
      </c>
      <c r="I52" s="104"/>
      <c r="J52" s="26"/>
      <c r="K52" s="26"/>
      <c r="L52" s="27"/>
      <c r="M52" s="32"/>
    </row>
    <row r="53" spans="1:13" s="12" customFormat="1" ht="23.25" customHeight="1">
      <c r="A53" s="86"/>
      <c r="B53" s="89"/>
      <c r="C53" s="98"/>
      <c r="D53" s="39" t="s">
        <v>41</v>
      </c>
      <c r="E53" s="40" t="s">
        <v>12</v>
      </c>
      <c r="F53" s="41">
        <v>15000</v>
      </c>
      <c r="G53" s="10">
        <v>12</v>
      </c>
      <c r="H53" s="11">
        <f t="shared" si="5"/>
        <v>180000</v>
      </c>
      <c r="I53" s="104"/>
      <c r="J53" s="26"/>
      <c r="K53" s="26"/>
      <c r="L53" s="27"/>
      <c r="M53" s="32"/>
    </row>
    <row r="54" spans="1:13" s="12" customFormat="1" ht="23.25" customHeight="1">
      <c r="A54" s="86"/>
      <c r="B54" s="89"/>
      <c r="C54" s="98"/>
      <c r="D54" s="43" t="s">
        <v>15</v>
      </c>
      <c r="E54" s="40" t="s">
        <v>12</v>
      </c>
      <c r="F54" s="41">
        <v>17000</v>
      </c>
      <c r="G54" s="10"/>
      <c r="H54" s="11"/>
      <c r="I54" s="104"/>
      <c r="J54" s="26"/>
      <c r="K54" s="26"/>
      <c r="L54" s="27"/>
      <c r="M54" s="32"/>
    </row>
    <row r="55" spans="1:13" s="12" customFormat="1" ht="17.25" customHeight="1">
      <c r="A55" s="86"/>
      <c r="B55" s="89"/>
      <c r="C55" s="98"/>
      <c r="D55" s="43" t="s">
        <v>28</v>
      </c>
      <c r="E55" s="40" t="s">
        <v>20</v>
      </c>
      <c r="F55" s="41">
        <v>20000</v>
      </c>
      <c r="G55" s="10">
        <v>3</v>
      </c>
      <c r="H55" s="11">
        <f t="shared" si="5"/>
        <v>60000</v>
      </c>
      <c r="I55" s="104"/>
      <c r="J55" s="26"/>
      <c r="K55" s="26"/>
      <c r="L55" s="27"/>
      <c r="M55" s="32"/>
    </row>
    <row r="56" spans="1:13" s="12" customFormat="1" ht="23.25" customHeight="1">
      <c r="A56" s="86"/>
      <c r="B56" s="89"/>
      <c r="C56" s="98"/>
      <c r="D56" s="43" t="s">
        <v>29</v>
      </c>
      <c r="E56" s="40" t="s">
        <v>12</v>
      </c>
      <c r="F56" s="41">
        <v>5000</v>
      </c>
      <c r="G56" s="10">
        <v>0.5</v>
      </c>
      <c r="H56" s="11">
        <f t="shared" si="5"/>
        <v>2500</v>
      </c>
      <c r="I56" s="104"/>
      <c r="J56" s="26"/>
      <c r="K56" s="26"/>
      <c r="L56" s="27"/>
      <c r="M56" s="32"/>
    </row>
    <row r="57" spans="1:13" s="12" customFormat="1" ht="23.25" customHeight="1">
      <c r="A57" s="86"/>
      <c r="B57" s="89"/>
      <c r="C57" s="98"/>
      <c r="D57" s="43" t="s">
        <v>30</v>
      </c>
      <c r="E57" s="40" t="s">
        <v>22</v>
      </c>
      <c r="F57" s="41">
        <v>45000</v>
      </c>
      <c r="G57" s="10">
        <v>2</v>
      </c>
      <c r="H57" s="11">
        <f t="shared" si="5"/>
        <v>90000</v>
      </c>
      <c r="I57" s="104"/>
      <c r="J57" s="26"/>
      <c r="K57" s="26"/>
      <c r="L57" s="27"/>
      <c r="M57" s="32"/>
    </row>
    <row r="58" spans="1:13" s="12" customFormat="1" ht="23.25" customHeight="1">
      <c r="A58" s="86"/>
      <c r="B58" s="89"/>
      <c r="C58" s="98"/>
      <c r="D58" s="43" t="s">
        <v>31</v>
      </c>
      <c r="E58" s="40" t="s">
        <v>12</v>
      </c>
      <c r="F58" s="41">
        <v>60000</v>
      </c>
      <c r="G58" s="10">
        <v>0.4</v>
      </c>
      <c r="H58" s="11">
        <f t="shared" si="5"/>
        <v>24000</v>
      </c>
      <c r="I58" s="104"/>
      <c r="J58" s="26"/>
      <c r="K58" s="26"/>
      <c r="L58" s="27"/>
      <c r="M58" s="32"/>
    </row>
    <row r="59" spans="1:13" s="12" customFormat="1" ht="23.25" customHeight="1">
      <c r="A59" s="86"/>
      <c r="B59" s="89"/>
      <c r="C59" s="98"/>
      <c r="D59" s="43" t="s">
        <v>34</v>
      </c>
      <c r="E59" s="40" t="s">
        <v>20</v>
      </c>
      <c r="F59" s="41">
        <v>34000</v>
      </c>
      <c r="G59" s="10">
        <v>0.5</v>
      </c>
      <c r="H59" s="11">
        <f t="shared" si="5"/>
        <v>17000</v>
      </c>
      <c r="I59" s="104"/>
      <c r="J59" s="26"/>
      <c r="K59" s="26"/>
      <c r="L59" s="27"/>
      <c r="M59" s="32"/>
    </row>
    <row r="60" spans="1:13" s="12" customFormat="1" ht="23.25" customHeight="1">
      <c r="A60" s="86"/>
      <c r="B60" s="89"/>
      <c r="C60" s="98"/>
      <c r="D60" s="43" t="s">
        <v>32</v>
      </c>
      <c r="E60" s="40" t="s">
        <v>12</v>
      </c>
      <c r="F60" s="41">
        <v>55000</v>
      </c>
      <c r="G60" s="10">
        <v>0.3</v>
      </c>
      <c r="H60" s="11">
        <f t="shared" si="5"/>
        <v>16500</v>
      </c>
      <c r="I60" s="104"/>
      <c r="J60" s="26"/>
      <c r="K60" s="26"/>
      <c r="L60" s="27"/>
      <c r="M60" s="32"/>
    </row>
    <row r="61" spans="1:13" s="12" customFormat="1" ht="23.25" customHeight="1">
      <c r="A61" s="86"/>
      <c r="B61" s="89"/>
      <c r="C61" s="98"/>
      <c r="D61" s="43" t="s">
        <v>35</v>
      </c>
      <c r="E61" s="40" t="s">
        <v>12</v>
      </c>
      <c r="F61" s="41">
        <v>50000</v>
      </c>
      <c r="G61" s="10">
        <v>0.2</v>
      </c>
      <c r="H61" s="11">
        <f t="shared" si="5"/>
        <v>10000</v>
      </c>
      <c r="I61" s="104"/>
      <c r="J61" s="26"/>
      <c r="K61" s="26"/>
      <c r="L61" s="27"/>
      <c r="M61" s="32"/>
    </row>
    <row r="62" spans="1:13" s="12" customFormat="1" ht="23.25" customHeight="1">
      <c r="A62" s="87"/>
      <c r="B62" s="90"/>
      <c r="C62" s="99"/>
      <c r="D62" s="46"/>
      <c r="E62" s="40"/>
      <c r="F62" s="41"/>
      <c r="G62" s="10"/>
      <c r="H62" s="70">
        <f>SUM(H50:H61)</f>
        <v>3982500</v>
      </c>
      <c r="I62" s="105"/>
      <c r="J62" s="25"/>
      <c r="K62" s="25"/>
      <c r="L62" s="25"/>
      <c r="M62" s="25"/>
    </row>
    <row r="63" spans="1:13" s="12" customFormat="1" ht="23.25" customHeight="1">
      <c r="A63" s="85">
        <v>4</v>
      </c>
      <c r="B63" s="88" t="s">
        <v>81</v>
      </c>
      <c r="C63" s="95" t="s">
        <v>52</v>
      </c>
      <c r="D63" s="59" t="s">
        <v>16</v>
      </c>
      <c r="E63" s="47" t="s">
        <v>12</v>
      </c>
      <c r="F63" s="60">
        <v>100000</v>
      </c>
      <c r="G63" s="10">
        <v>12</v>
      </c>
      <c r="H63" s="11">
        <f>G63*F63</f>
        <v>1200000</v>
      </c>
      <c r="I63" s="94"/>
      <c r="J63" s="25"/>
      <c r="K63" s="25"/>
      <c r="L63" s="25"/>
      <c r="M63" s="25"/>
    </row>
    <row r="64" spans="1:13" s="12" customFormat="1" ht="23.25" customHeight="1">
      <c r="A64" s="86"/>
      <c r="B64" s="89"/>
      <c r="C64" s="96"/>
      <c r="D64" s="59" t="s">
        <v>13</v>
      </c>
      <c r="E64" s="47" t="s">
        <v>12</v>
      </c>
      <c r="F64" s="60">
        <v>25000</v>
      </c>
      <c r="G64" s="10">
        <v>14</v>
      </c>
      <c r="H64" s="11">
        <f t="shared" ref="H64:H76" si="6">G64*F64</f>
        <v>350000</v>
      </c>
      <c r="I64" s="94"/>
    </row>
    <row r="65" spans="1:9" s="12" customFormat="1" ht="23.25" customHeight="1">
      <c r="A65" s="86"/>
      <c r="B65" s="89"/>
      <c r="C65" s="96"/>
      <c r="D65" s="59" t="s">
        <v>37</v>
      </c>
      <c r="E65" s="47" t="s">
        <v>12</v>
      </c>
      <c r="F65" s="60">
        <v>15000</v>
      </c>
      <c r="G65" s="10">
        <v>13</v>
      </c>
      <c r="H65" s="11">
        <f t="shared" si="6"/>
        <v>195000</v>
      </c>
      <c r="I65" s="94"/>
    </row>
    <row r="66" spans="1:9" s="12" customFormat="1" ht="23.25" customHeight="1">
      <c r="A66" s="86"/>
      <c r="B66" s="89"/>
      <c r="C66" s="96"/>
      <c r="D66" s="59" t="s">
        <v>11</v>
      </c>
      <c r="E66" s="47" t="s">
        <v>12</v>
      </c>
      <c r="F66" s="60">
        <v>150000</v>
      </c>
      <c r="G66" s="10">
        <v>7.5</v>
      </c>
      <c r="H66" s="11">
        <f t="shared" si="6"/>
        <v>1125000</v>
      </c>
      <c r="I66" s="94"/>
    </row>
    <row r="67" spans="1:9" s="12" customFormat="1" ht="23.25" customHeight="1">
      <c r="A67" s="86"/>
      <c r="B67" s="89"/>
      <c r="C67" s="96"/>
      <c r="D67" s="59" t="s">
        <v>42</v>
      </c>
      <c r="E67" s="47" t="s">
        <v>12</v>
      </c>
      <c r="F67" s="60">
        <v>17000</v>
      </c>
      <c r="G67" s="10">
        <v>9</v>
      </c>
      <c r="H67" s="11">
        <f t="shared" si="6"/>
        <v>153000</v>
      </c>
      <c r="I67" s="94"/>
    </row>
    <row r="68" spans="1:9" s="12" customFormat="1" ht="23.25" customHeight="1">
      <c r="A68" s="86"/>
      <c r="B68" s="89"/>
      <c r="C68" s="96"/>
      <c r="D68" s="61" t="s">
        <v>15</v>
      </c>
      <c r="E68" s="47" t="s">
        <v>12</v>
      </c>
      <c r="F68" s="60">
        <v>17000</v>
      </c>
      <c r="G68" s="10">
        <v>2</v>
      </c>
      <c r="H68" s="11">
        <f t="shared" si="6"/>
        <v>34000</v>
      </c>
      <c r="I68" s="94"/>
    </row>
    <row r="69" spans="1:9" s="12" customFormat="1" ht="23.25" customHeight="1">
      <c r="A69" s="86"/>
      <c r="B69" s="89"/>
      <c r="C69" s="96"/>
      <c r="D69" s="43" t="s">
        <v>28</v>
      </c>
      <c r="E69" s="40" t="s">
        <v>20</v>
      </c>
      <c r="F69" s="41">
        <v>20000</v>
      </c>
      <c r="G69" s="10">
        <v>2</v>
      </c>
      <c r="H69" s="11">
        <f t="shared" si="6"/>
        <v>40000</v>
      </c>
      <c r="I69" s="94"/>
    </row>
    <row r="70" spans="1:9" s="12" customFormat="1" ht="23.25" customHeight="1">
      <c r="A70" s="86"/>
      <c r="B70" s="89"/>
      <c r="C70" s="96"/>
      <c r="D70" s="43" t="s">
        <v>29</v>
      </c>
      <c r="E70" s="40" t="s">
        <v>12</v>
      </c>
      <c r="F70" s="41">
        <v>5000</v>
      </c>
      <c r="G70" s="10">
        <v>0.5</v>
      </c>
      <c r="H70" s="11">
        <f t="shared" si="6"/>
        <v>2500</v>
      </c>
      <c r="I70" s="94"/>
    </row>
    <row r="71" spans="1:9" s="12" customFormat="1" ht="23.25" customHeight="1">
      <c r="A71" s="86"/>
      <c r="B71" s="89"/>
      <c r="C71" s="96"/>
      <c r="D71" s="43" t="s">
        <v>30</v>
      </c>
      <c r="E71" s="40" t="s">
        <v>22</v>
      </c>
      <c r="F71" s="41">
        <v>45000</v>
      </c>
      <c r="G71" s="10">
        <v>2</v>
      </c>
      <c r="H71" s="11">
        <f t="shared" si="6"/>
        <v>90000</v>
      </c>
      <c r="I71" s="94"/>
    </row>
    <row r="72" spans="1:9" s="12" customFormat="1" ht="23.25" customHeight="1">
      <c r="A72" s="86"/>
      <c r="B72" s="89"/>
      <c r="C72" s="96"/>
      <c r="D72" s="43" t="s">
        <v>31</v>
      </c>
      <c r="E72" s="40" t="s">
        <v>12</v>
      </c>
      <c r="F72" s="41">
        <v>60000</v>
      </c>
      <c r="G72" s="10">
        <v>0.4</v>
      </c>
      <c r="H72" s="11">
        <f t="shared" si="6"/>
        <v>24000</v>
      </c>
      <c r="I72" s="94"/>
    </row>
    <row r="73" spans="1:9" s="12" customFormat="1" ht="23.25" customHeight="1">
      <c r="A73" s="86"/>
      <c r="B73" s="89"/>
      <c r="C73" s="96"/>
      <c r="D73" s="43" t="s">
        <v>34</v>
      </c>
      <c r="E73" s="40" t="s">
        <v>20</v>
      </c>
      <c r="F73" s="41">
        <v>34000</v>
      </c>
      <c r="G73" s="10">
        <v>0.5</v>
      </c>
      <c r="H73" s="11">
        <f t="shared" si="6"/>
        <v>17000</v>
      </c>
      <c r="I73" s="94"/>
    </row>
    <row r="74" spans="1:9" s="12" customFormat="1" ht="23.25" customHeight="1">
      <c r="A74" s="86"/>
      <c r="B74" s="89"/>
      <c r="C74" s="96"/>
      <c r="D74" s="43" t="s">
        <v>32</v>
      </c>
      <c r="E74" s="40" t="s">
        <v>12</v>
      </c>
      <c r="F74" s="41">
        <v>55000</v>
      </c>
      <c r="G74" s="10">
        <v>0.3</v>
      </c>
      <c r="H74" s="11">
        <f t="shared" si="6"/>
        <v>16500</v>
      </c>
      <c r="I74" s="94"/>
    </row>
    <row r="75" spans="1:9" s="12" customFormat="1" ht="23.25" customHeight="1">
      <c r="A75" s="86"/>
      <c r="B75" s="89"/>
      <c r="C75" s="96"/>
      <c r="D75" s="43" t="s">
        <v>35</v>
      </c>
      <c r="E75" s="40" t="s">
        <v>12</v>
      </c>
      <c r="F75" s="41">
        <v>50000</v>
      </c>
      <c r="G75" s="10">
        <v>0.2</v>
      </c>
      <c r="H75" s="11">
        <f t="shared" si="6"/>
        <v>10000</v>
      </c>
      <c r="I75" s="94"/>
    </row>
    <row r="76" spans="1:9" s="12" customFormat="1" ht="23.25" customHeight="1">
      <c r="A76" s="86"/>
      <c r="B76" s="89"/>
      <c r="C76" s="96"/>
      <c r="D76" s="43" t="s">
        <v>33</v>
      </c>
      <c r="E76" s="40" t="s">
        <v>12</v>
      </c>
      <c r="F76" s="41">
        <v>56300</v>
      </c>
      <c r="G76" s="10">
        <v>12</v>
      </c>
      <c r="H76" s="11">
        <f t="shared" si="6"/>
        <v>675600</v>
      </c>
      <c r="I76" s="94"/>
    </row>
    <row r="77" spans="1:9" s="12" customFormat="1" ht="23.25" customHeight="1">
      <c r="A77" s="86"/>
      <c r="B77" s="89"/>
      <c r="C77" s="106"/>
      <c r="D77" s="43"/>
      <c r="E77" s="40"/>
      <c r="F77" s="41"/>
      <c r="G77" s="10"/>
      <c r="H77" s="70">
        <f>SUM(H63:H76)</f>
        <v>3932600</v>
      </c>
      <c r="I77" s="94"/>
    </row>
    <row r="78" spans="1:9" s="12" customFormat="1" ht="23.25" customHeight="1">
      <c r="A78" s="86"/>
      <c r="B78" s="89"/>
      <c r="C78" s="97" t="s">
        <v>51</v>
      </c>
      <c r="D78" s="43" t="s">
        <v>11</v>
      </c>
      <c r="E78" s="40" t="s">
        <v>12</v>
      </c>
      <c r="F78" s="60">
        <v>150000</v>
      </c>
      <c r="G78" s="10">
        <v>11</v>
      </c>
      <c r="H78" s="11">
        <f>G78*F78</f>
        <v>1650000</v>
      </c>
      <c r="I78" s="94"/>
    </row>
    <row r="79" spans="1:9" s="12" customFormat="1" ht="23.25" customHeight="1">
      <c r="A79" s="86"/>
      <c r="B79" s="89"/>
      <c r="C79" s="98"/>
      <c r="D79" s="46" t="s">
        <v>47</v>
      </c>
      <c r="E79" s="40" t="str">
        <f>E51</f>
        <v>Quả</v>
      </c>
      <c r="F79" s="60">
        <v>4500</v>
      </c>
      <c r="G79" s="10">
        <v>170</v>
      </c>
      <c r="H79" s="11">
        <f t="shared" ref="H79:H90" si="7">G79*F79</f>
        <v>765000</v>
      </c>
      <c r="I79" s="94"/>
    </row>
    <row r="80" spans="1:9" s="12" customFormat="1" ht="23.25" customHeight="1">
      <c r="A80" s="86"/>
      <c r="B80" s="89"/>
      <c r="C80" s="98"/>
      <c r="D80" s="46" t="s">
        <v>43</v>
      </c>
      <c r="E80" s="40" t="s">
        <v>12</v>
      </c>
      <c r="F80" s="60">
        <v>15000</v>
      </c>
      <c r="G80" s="10">
        <v>13</v>
      </c>
      <c r="H80" s="11">
        <f t="shared" si="7"/>
        <v>195000</v>
      </c>
      <c r="I80" s="94"/>
    </row>
    <row r="81" spans="1:12" s="12" customFormat="1" ht="23.25" customHeight="1">
      <c r="A81" s="86"/>
      <c r="B81" s="89"/>
      <c r="C81" s="98"/>
      <c r="D81" s="46" t="s">
        <v>39</v>
      </c>
      <c r="E81" s="40" t="s">
        <v>12</v>
      </c>
      <c r="F81" s="60">
        <v>170000</v>
      </c>
      <c r="G81" s="10">
        <v>7</v>
      </c>
      <c r="H81" s="11">
        <f t="shared" si="7"/>
        <v>1190000</v>
      </c>
      <c r="I81" s="94"/>
    </row>
    <row r="82" spans="1:12" s="12" customFormat="1" ht="23.25" customHeight="1">
      <c r="A82" s="86"/>
      <c r="B82" s="89"/>
      <c r="C82" s="98"/>
      <c r="D82" s="43" t="s">
        <v>28</v>
      </c>
      <c r="E82" s="40" t="s">
        <v>20</v>
      </c>
      <c r="F82" s="60">
        <v>20000</v>
      </c>
      <c r="G82" s="10">
        <v>2</v>
      </c>
      <c r="H82" s="11">
        <f t="shared" si="7"/>
        <v>40000</v>
      </c>
      <c r="I82" s="94"/>
    </row>
    <row r="83" spans="1:12" s="12" customFormat="1" ht="23.25" customHeight="1">
      <c r="A83" s="86"/>
      <c r="B83" s="89"/>
      <c r="C83" s="98"/>
      <c r="D83" s="43" t="s">
        <v>29</v>
      </c>
      <c r="E83" s="40" t="s">
        <v>12</v>
      </c>
      <c r="F83" s="60">
        <v>5000</v>
      </c>
      <c r="G83" s="10">
        <v>0.5</v>
      </c>
      <c r="H83" s="11">
        <f t="shared" si="7"/>
        <v>2500</v>
      </c>
      <c r="I83" s="94"/>
    </row>
    <row r="84" spans="1:12" s="12" customFormat="1" ht="23.25" customHeight="1">
      <c r="A84" s="86"/>
      <c r="B84" s="89"/>
      <c r="C84" s="98"/>
      <c r="D84" s="43" t="s">
        <v>30</v>
      </c>
      <c r="E84" s="40" t="s">
        <v>22</v>
      </c>
      <c r="F84" s="60">
        <v>45000</v>
      </c>
      <c r="G84" s="10">
        <v>1</v>
      </c>
      <c r="H84" s="11">
        <f t="shared" si="7"/>
        <v>45000</v>
      </c>
      <c r="I84" s="94"/>
    </row>
    <row r="85" spans="1:12" s="12" customFormat="1" ht="23.25" customHeight="1">
      <c r="A85" s="86"/>
      <c r="B85" s="89"/>
      <c r="C85" s="98"/>
      <c r="D85" s="43" t="s">
        <v>31</v>
      </c>
      <c r="E85" s="40" t="s">
        <v>12</v>
      </c>
      <c r="F85" s="60">
        <v>60000</v>
      </c>
      <c r="G85" s="10">
        <v>0.4</v>
      </c>
      <c r="H85" s="11">
        <f t="shared" si="7"/>
        <v>24000</v>
      </c>
      <c r="I85" s="94"/>
    </row>
    <row r="86" spans="1:12" s="12" customFormat="1" ht="23.25" customHeight="1">
      <c r="A86" s="86"/>
      <c r="B86" s="89"/>
      <c r="C86" s="98"/>
      <c r="D86" s="43" t="s">
        <v>34</v>
      </c>
      <c r="E86" s="40" t="s">
        <v>20</v>
      </c>
      <c r="F86" s="60">
        <v>34000</v>
      </c>
      <c r="G86" s="10">
        <v>0.5</v>
      </c>
      <c r="H86" s="11">
        <f t="shared" si="7"/>
        <v>17000</v>
      </c>
      <c r="I86" s="94"/>
    </row>
    <row r="87" spans="1:12" s="12" customFormat="1" ht="23.25" customHeight="1">
      <c r="A87" s="86"/>
      <c r="B87" s="89"/>
      <c r="C87" s="98"/>
      <c r="D87" s="43" t="s">
        <v>32</v>
      </c>
      <c r="E87" s="40" t="s">
        <v>12</v>
      </c>
      <c r="F87" s="60">
        <v>55000</v>
      </c>
      <c r="G87" s="10">
        <v>0.3</v>
      </c>
      <c r="H87" s="11">
        <f t="shared" si="7"/>
        <v>16500</v>
      </c>
      <c r="I87" s="94"/>
    </row>
    <row r="88" spans="1:12" s="12" customFormat="1" ht="23.25" customHeight="1">
      <c r="A88" s="86"/>
      <c r="B88" s="89"/>
      <c r="C88" s="98"/>
      <c r="D88" s="43" t="s">
        <v>35</v>
      </c>
      <c r="E88" s="40" t="s">
        <v>12</v>
      </c>
      <c r="F88" s="60">
        <v>50000</v>
      </c>
      <c r="G88" s="10">
        <v>0.2</v>
      </c>
      <c r="H88" s="11">
        <f t="shared" si="7"/>
        <v>10000</v>
      </c>
      <c r="I88" s="94"/>
      <c r="L88" s="12">
        <f>G20+G48+G76+G104+G132</f>
        <v>60</v>
      </c>
    </row>
    <row r="89" spans="1:12" s="12" customFormat="1" ht="23.25" customHeight="1">
      <c r="A89" s="86"/>
      <c r="B89" s="89"/>
      <c r="C89" s="98"/>
      <c r="D89" s="43" t="s">
        <v>40</v>
      </c>
      <c r="E89" s="40" t="s">
        <v>12</v>
      </c>
      <c r="F89" s="60">
        <v>30000</v>
      </c>
      <c r="G89" s="10"/>
      <c r="H89" s="11">
        <f t="shared" si="7"/>
        <v>0</v>
      </c>
      <c r="I89" s="94"/>
    </row>
    <row r="90" spans="1:12" s="12" customFormat="1" ht="23.25" customHeight="1">
      <c r="A90" s="86"/>
      <c r="B90" s="89"/>
      <c r="C90" s="98"/>
      <c r="D90" s="43" t="s">
        <v>66</v>
      </c>
      <c r="E90" s="40" t="s">
        <v>12</v>
      </c>
      <c r="F90" s="60">
        <v>25000</v>
      </c>
      <c r="G90" s="10">
        <v>0.5</v>
      </c>
      <c r="H90" s="11">
        <f t="shared" si="7"/>
        <v>12500</v>
      </c>
      <c r="I90" s="94"/>
    </row>
    <row r="91" spans="1:12" s="12" customFormat="1" ht="23.25" customHeight="1">
      <c r="A91" s="87"/>
      <c r="B91" s="90"/>
      <c r="C91" s="99"/>
      <c r="D91" s="46"/>
      <c r="E91" s="40"/>
      <c r="F91" s="41"/>
      <c r="G91" s="10"/>
      <c r="H91" s="70">
        <f>SUM(H78:H90)</f>
        <v>3967500</v>
      </c>
      <c r="I91" s="94"/>
    </row>
    <row r="92" spans="1:12" s="12" customFormat="1" ht="23.25" customHeight="1">
      <c r="A92" s="85">
        <v>5</v>
      </c>
      <c r="B92" s="88" t="s">
        <v>82</v>
      </c>
      <c r="C92" s="97" t="s">
        <v>65</v>
      </c>
      <c r="D92" s="59" t="s">
        <v>11</v>
      </c>
      <c r="E92" s="47" t="str">
        <f>E50</f>
        <v>Kg</v>
      </c>
      <c r="F92" s="60">
        <v>150000</v>
      </c>
      <c r="G92" s="10">
        <v>12</v>
      </c>
      <c r="H92" s="11">
        <f>G92*F92</f>
        <v>1800000</v>
      </c>
      <c r="I92" s="94"/>
    </row>
    <row r="93" spans="1:12" s="12" customFormat="1" ht="23.25" customHeight="1">
      <c r="A93" s="86"/>
      <c r="B93" s="89"/>
      <c r="C93" s="98"/>
      <c r="D93" s="59" t="s">
        <v>44</v>
      </c>
      <c r="E93" s="47" t="str">
        <f>E51</f>
        <v>Quả</v>
      </c>
      <c r="F93" s="60">
        <v>4500</v>
      </c>
      <c r="G93" s="10">
        <v>200</v>
      </c>
      <c r="H93" s="11">
        <f t="shared" ref="H93:H104" si="8">G93*F93</f>
        <v>900000</v>
      </c>
      <c r="I93" s="94"/>
    </row>
    <row r="94" spans="1:12" s="12" customFormat="1" ht="23.25" customHeight="1">
      <c r="A94" s="86"/>
      <c r="B94" s="89"/>
      <c r="C94" s="98"/>
      <c r="D94" s="59" t="s">
        <v>13</v>
      </c>
      <c r="E94" s="47" t="s">
        <v>12</v>
      </c>
      <c r="F94" s="60">
        <v>25000</v>
      </c>
      <c r="G94" s="10">
        <v>14</v>
      </c>
      <c r="H94" s="11">
        <f t="shared" si="8"/>
        <v>350000</v>
      </c>
      <c r="I94" s="94"/>
    </row>
    <row r="95" spans="1:12" s="12" customFormat="1" ht="23.25" customHeight="1">
      <c r="A95" s="86"/>
      <c r="B95" s="89"/>
      <c r="C95" s="98"/>
      <c r="D95" s="59" t="s">
        <v>14</v>
      </c>
      <c r="E95" s="47" t="s">
        <v>12</v>
      </c>
      <c r="F95" s="60">
        <v>15000</v>
      </c>
      <c r="G95" s="10">
        <v>13</v>
      </c>
      <c r="H95" s="11">
        <f t="shared" si="8"/>
        <v>195000</v>
      </c>
      <c r="I95" s="94"/>
    </row>
    <row r="96" spans="1:12" s="12" customFormat="1" ht="23.25" customHeight="1">
      <c r="A96" s="86"/>
      <c r="B96" s="89"/>
      <c r="C96" s="98"/>
      <c r="D96" s="61" t="s">
        <v>28</v>
      </c>
      <c r="E96" s="47" t="s">
        <v>20</v>
      </c>
      <c r="F96" s="60">
        <v>20000</v>
      </c>
      <c r="G96" s="10">
        <v>2</v>
      </c>
      <c r="H96" s="11">
        <f t="shared" si="8"/>
        <v>40000</v>
      </c>
      <c r="I96" s="94"/>
    </row>
    <row r="97" spans="1:9" s="12" customFormat="1" ht="23.25" customHeight="1">
      <c r="A97" s="86"/>
      <c r="B97" s="89"/>
      <c r="C97" s="98"/>
      <c r="D97" s="61" t="s">
        <v>29</v>
      </c>
      <c r="E97" s="47" t="s">
        <v>12</v>
      </c>
      <c r="F97" s="60">
        <v>5000</v>
      </c>
      <c r="G97" s="10">
        <v>0.5</v>
      </c>
      <c r="H97" s="11">
        <f t="shared" si="8"/>
        <v>2500</v>
      </c>
      <c r="I97" s="94"/>
    </row>
    <row r="98" spans="1:9" s="12" customFormat="1" ht="23.25" customHeight="1">
      <c r="A98" s="86"/>
      <c r="B98" s="89"/>
      <c r="C98" s="98"/>
      <c r="D98" s="61" t="s">
        <v>30</v>
      </c>
      <c r="E98" s="47" t="s">
        <v>22</v>
      </c>
      <c r="F98" s="60">
        <v>45000</v>
      </c>
      <c r="G98" s="10"/>
      <c r="H98" s="11">
        <f t="shared" si="8"/>
        <v>0</v>
      </c>
      <c r="I98" s="94"/>
    </row>
    <row r="99" spans="1:9" s="12" customFormat="1" ht="23.25" customHeight="1">
      <c r="A99" s="86"/>
      <c r="B99" s="89"/>
      <c r="C99" s="98"/>
      <c r="D99" s="61" t="s">
        <v>31</v>
      </c>
      <c r="E99" s="47" t="s">
        <v>12</v>
      </c>
      <c r="F99" s="60">
        <v>60000</v>
      </c>
      <c r="G99" s="10">
        <v>0.4</v>
      </c>
      <c r="H99" s="11">
        <f t="shared" si="8"/>
        <v>24000</v>
      </c>
      <c r="I99" s="94"/>
    </row>
    <row r="100" spans="1:9" s="12" customFormat="1" ht="23.25" customHeight="1">
      <c r="A100" s="86"/>
      <c r="B100" s="89"/>
      <c r="C100" s="98"/>
      <c r="D100" s="61" t="s">
        <v>34</v>
      </c>
      <c r="E100" s="47" t="s">
        <v>20</v>
      </c>
      <c r="F100" s="60">
        <v>34000</v>
      </c>
      <c r="G100" s="10">
        <v>0.5</v>
      </c>
      <c r="H100" s="11">
        <f t="shared" si="8"/>
        <v>17000</v>
      </c>
      <c r="I100" s="94"/>
    </row>
    <row r="101" spans="1:9" s="12" customFormat="1" ht="23.25" customHeight="1">
      <c r="A101" s="86"/>
      <c r="B101" s="89"/>
      <c r="C101" s="98"/>
      <c r="D101" s="61" t="s">
        <v>32</v>
      </c>
      <c r="E101" s="47" t="s">
        <v>12</v>
      </c>
      <c r="F101" s="60">
        <v>55000</v>
      </c>
      <c r="G101" s="10">
        <v>0.3</v>
      </c>
      <c r="H101" s="11">
        <f t="shared" si="8"/>
        <v>16500</v>
      </c>
      <c r="I101" s="94"/>
    </row>
    <row r="102" spans="1:9" s="12" customFormat="1" ht="23.25" customHeight="1">
      <c r="A102" s="86"/>
      <c r="B102" s="89"/>
      <c r="C102" s="98"/>
      <c r="D102" s="61" t="s">
        <v>35</v>
      </c>
      <c r="E102" s="47" t="s">
        <v>12</v>
      </c>
      <c r="F102" s="60">
        <v>50000</v>
      </c>
      <c r="G102" s="10">
        <v>0.2</v>
      </c>
      <c r="H102" s="11">
        <f t="shared" si="8"/>
        <v>10000</v>
      </c>
      <c r="I102" s="94"/>
    </row>
    <row r="103" spans="1:9" s="12" customFormat="1" ht="23.25" customHeight="1">
      <c r="A103" s="86"/>
      <c r="B103" s="89"/>
      <c r="C103" s="98"/>
      <c r="D103" s="61" t="s">
        <v>40</v>
      </c>
      <c r="E103" s="47" t="s">
        <v>12</v>
      </c>
      <c r="F103" s="60">
        <v>30000</v>
      </c>
      <c r="G103" s="10"/>
      <c r="H103" s="11">
        <f t="shared" si="8"/>
        <v>0</v>
      </c>
      <c r="I103" s="94"/>
    </row>
    <row r="104" spans="1:9" s="12" customFormat="1" ht="23.25" customHeight="1">
      <c r="A104" s="86"/>
      <c r="B104" s="89"/>
      <c r="C104" s="98"/>
      <c r="D104" s="61" t="s">
        <v>33</v>
      </c>
      <c r="E104" s="47" t="s">
        <v>12</v>
      </c>
      <c r="F104" s="41">
        <v>56300</v>
      </c>
      <c r="G104" s="10">
        <v>12</v>
      </c>
      <c r="H104" s="11">
        <f t="shared" si="8"/>
        <v>675600</v>
      </c>
      <c r="I104" s="94"/>
    </row>
    <row r="105" spans="1:9" s="12" customFormat="1" ht="23.25" customHeight="1">
      <c r="A105" s="86"/>
      <c r="B105" s="89"/>
      <c r="C105" s="99"/>
      <c r="D105" s="43"/>
      <c r="E105" s="40"/>
      <c r="F105" s="41"/>
      <c r="G105" s="42"/>
      <c r="H105" s="70">
        <f>SUM(H92:H104)</f>
        <v>4030600</v>
      </c>
      <c r="I105" s="94"/>
    </row>
    <row r="106" spans="1:9" s="12" customFormat="1" ht="23.25" customHeight="1">
      <c r="A106" s="86"/>
      <c r="B106" s="89"/>
      <c r="C106" s="95" t="s">
        <v>67</v>
      </c>
      <c r="D106" s="59" t="s">
        <v>16</v>
      </c>
      <c r="E106" s="47" t="s">
        <v>12</v>
      </c>
      <c r="F106" s="60">
        <v>100000</v>
      </c>
      <c r="G106" s="10">
        <v>12</v>
      </c>
      <c r="H106" s="11">
        <f>G106*F106</f>
        <v>1200000</v>
      </c>
      <c r="I106" s="94"/>
    </row>
    <row r="107" spans="1:9" s="12" customFormat="1" ht="23.25" customHeight="1">
      <c r="A107" s="86"/>
      <c r="B107" s="89"/>
      <c r="C107" s="96"/>
      <c r="D107" s="59" t="s">
        <v>45</v>
      </c>
      <c r="E107" s="47" t="s">
        <v>12</v>
      </c>
      <c r="F107" s="60">
        <v>25000</v>
      </c>
      <c r="G107" s="10">
        <v>14</v>
      </c>
      <c r="H107" s="11">
        <f t="shared" ref="H107:H118" si="9">G107*F107</f>
        <v>350000</v>
      </c>
      <c r="I107" s="94"/>
    </row>
    <row r="108" spans="1:9" s="12" customFormat="1" ht="23.25" customHeight="1">
      <c r="A108" s="86"/>
      <c r="B108" s="89"/>
      <c r="C108" s="96"/>
      <c r="D108" s="59" t="s">
        <v>62</v>
      </c>
      <c r="E108" s="47" t="s">
        <v>12</v>
      </c>
      <c r="F108" s="60">
        <v>22000</v>
      </c>
      <c r="G108" s="10">
        <v>9</v>
      </c>
      <c r="H108" s="11">
        <f t="shared" si="9"/>
        <v>198000</v>
      </c>
      <c r="I108" s="94"/>
    </row>
    <row r="109" spans="1:9" s="12" customFormat="1" ht="23.25" customHeight="1">
      <c r="A109" s="86"/>
      <c r="B109" s="89"/>
      <c r="C109" s="96"/>
      <c r="D109" s="59" t="s">
        <v>11</v>
      </c>
      <c r="E109" s="47" t="s">
        <v>12</v>
      </c>
      <c r="F109" s="60">
        <v>150000</v>
      </c>
      <c r="G109" s="10">
        <v>10</v>
      </c>
      <c r="H109" s="11">
        <f t="shared" si="9"/>
        <v>1500000</v>
      </c>
      <c r="I109" s="94"/>
    </row>
    <row r="110" spans="1:9" s="12" customFormat="1" ht="23.25" customHeight="1">
      <c r="A110" s="86"/>
      <c r="B110" s="89"/>
      <c r="C110" s="96"/>
      <c r="D110" s="59" t="s">
        <v>43</v>
      </c>
      <c r="E110" s="47" t="s">
        <v>12</v>
      </c>
      <c r="F110" s="60">
        <v>15000</v>
      </c>
      <c r="G110" s="10">
        <v>13</v>
      </c>
      <c r="H110" s="11">
        <f t="shared" si="9"/>
        <v>195000</v>
      </c>
      <c r="I110" s="94"/>
    </row>
    <row r="111" spans="1:9" s="12" customFormat="1" ht="23.25" customHeight="1">
      <c r="A111" s="86"/>
      <c r="B111" s="89"/>
      <c r="C111" s="96"/>
      <c r="D111" s="61" t="s">
        <v>15</v>
      </c>
      <c r="E111" s="47" t="s">
        <v>12</v>
      </c>
      <c r="F111" s="60">
        <v>17000</v>
      </c>
      <c r="G111" s="10"/>
      <c r="H111" s="11">
        <f t="shared" si="9"/>
        <v>0</v>
      </c>
      <c r="I111" s="94"/>
    </row>
    <row r="112" spans="1:9" s="12" customFormat="1" ht="23.25" customHeight="1">
      <c r="A112" s="86"/>
      <c r="B112" s="89"/>
      <c r="C112" s="96"/>
      <c r="D112" s="43" t="s">
        <v>28</v>
      </c>
      <c r="E112" s="40" t="s">
        <v>20</v>
      </c>
      <c r="F112" s="41">
        <v>20000</v>
      </c>
      <c r="G112" s="10">
        <v>2</v>
      </c>
      <c r="H112" s="11">
        <f t="shared" si="9"/>
        <v>40000</v>
      </c>
      <c r="I112" s="94"/>
    </row>
    <row r="113" spans="1:9" s="12" customFormat="1" ht="23.25" customHeight="1">
      <c r="A113" s="86"/>
      <c r="B113" s="89"/>
      <c r="C113" s="96"/>
      <c r="D113" s="43" t="s">
        <v>29</v>
      </c>
      <c r="E113" s="40" t="s">
        <v>12</v>
      </c>
      <c r="F113" s="41">
        <v>5000</v>
      </c>
      <c r="G113" s="10">
        <v>0.5</v>
      </c>
      <c r="H113" s="11">
        <f t="shared" si="9"/>
        <v>2500</v>
      </c>
      <c r="I113" s="94"/>
    </row>
    <row r="114" spans="1:9" s="12" customFormat="1" ht="23.25" customHeight="1">
      <c r="A114" s="86"/>
      <c r="B114" s="89"/>
      <c r="C114" s="96"/>
      <c r="D114" s="43" t="s">
        <v>30</v>
      </c>
      <c r="E114" s="40" t="s">
        <v>22</v>
      </c>
      <c r="F114" s="41">
        <v>45000</v>
      </c>
      <c r="G114" s="10">
        <v>3</v>
      </c>
      <c r="H114" s="11">
        <f t="shared" si="9"/>
        <v>135000</v>
      </c>
      <c r="I114" s="94"/>
    </row>
    <row r="115" spans="1:9" s="12" customFormat="1" ht="23.25" customHeight="1">
      <c r="A115" s="86"/>
      <c r="B115" s="89"/>
      <c r="C115" s="96"/>
      <c r="D115" s="43" t="s">
        <v>31</v>
      </c>
      <c r="E115" s="40" t="s">
        <v>12</v>
      </c>
      <c r="F115" s="41">
        <v>60000</v>
      </c>
      <c r="G115" s="10">
        <v>0.4</v>
      </c>
      <c r="H115" s="11">
        <f t="shared" si="9"/>
        <v>24000</v>
      </c>
      <c r="I115" s="94"/>
    </row>
    <row r="116" spans="1:9" s="12" customFormat="1" ht="23.25" customHeight="1">
      <c r="A116" s="86"/>
      <c r="B116" s="89"/>
      <c r="C116" s="96"/>
      <c r="D116" s="43" t="s">
        <v>34</v>
      </c>
      <c r="E116" s="40" t="s">
        <v>20</v>
      </c>
      <c r="F116" s="41">
        <v>34000</v>
      </c>
      <c r="G116" s="10">
        <v>0.5</v>
      </c>
      <c r="H116" s="11">
        <f t="shared" si="9"/>
        <v>17000</v>
      </c>
      <c r="I116" s="94"/>
    </row>
    <row r="117" spans="1:9" s="12" customFormat="1" ht="23.25" customHeight="1">
      <c r="A117" s="86"/>
      <c r="B117" s="89"/>
      <c r="C117" s="96"/>
      <c r="D117" s="43" t="s">
        <v>32</v>
      </c>
      <c r="E117" s="40" t="s">
        <v>12</v>
      </c>
      <c r="F117" s="41">
        <v>55000</v>
      </c>
      <c r="G117" s="10">
        <v>0.3</v>
      </c>
      <c r="H117" s="11">
        <f t="shared" si="9"/>
        <v>16500</v>
      </c>
      <c r="I117" s="94"/>
    </row>
    <row r="118" spans="1:9" s="12" customFormat="1" ht="23.25" customHeight="1">
      <c r="A118" s="86"/>
      <c r="B118" s="89"/>
      <c r="C118" s="96"/>
      <c r="D118" s="43" t="s">
        <v>35</v>
      </c>
      <c r="E118" s="40" t="s">
        <v>12</v>
      </c>
      <c r="F118" s="41">
        <v>50000</v>
      </c>
      <c r="G118" s="10">
        <v>0.2</v>
      </c>
      <c r="H118" s="11">
        <f t="shared" si="9"/>
        <v>10000</v>
      </c>
      <c r="I118" s="94"/>
    </row>
    <row r="119" spans="1:9" s="12" customFormat="1" ht="23.25" customHeight="1">
      <c r="A119" s="87"/>
      <c r="B119" s="90"/>
      <c r="C119" s="96"/>
      <c r="D119" s="46"/>
      <c r="E119" s="44"/>
      <c r="F119" s="45"/>
      <c r="G119" s="42"/>
      <c r="H119" s="70">
        <f>SUM(H106:H118)</f>
        <v>3688000</v>
      </c>
      <c r="I119" s="94"/>
    </row>
    <row r="120" spans="1:9" s="12" customFormat="1" ht="23.25" customHeight="1">
      <c r="A120" s="85">
        <v>6</v>
      </c>
      <c r="B120" s="88" t="s">
        <v>83</v>
      </c>
      <c r="C120" s="97" t="s">
        <v>49</v>
      </c>
      <c r="D120" s="59" t="s">
        <v>11</v>
      </c>
      <c r="E120" s="47" t="s">
        <v>12</v>
      </c>
      <c r="F120" s="60">
        <v>150000</v>
      </c>
      <c r="G120" s="10">
        <v>11</v>
      </c>
      <c r="H120" s="11">
        <f t="shared" ref="H120:H122" si="10">F120*G120</f>
        <v>1650000</v>
      </c>
      <c r="I120" s="103"/>
    </row>
    <row r="121" spans="1:9" s="12" customFormat="1" ht="23.25" customHeight="1">
      <c r="A121" s="86"/>
      <c r="B121" s="89"/>
      <c r="C121" s="98"/>
      <c r="D121" s="59" t="s">
        <v>13</v>
      </c>
      <c r="E121" s="47" t="s">
        <v>12</v>
      </c>
      <c r="F121" s="60">
        <v>25000</v>
      </c>
      <c r="G121" s="10">
        <v>14</v>
      </c>
      <c r="H121" s="11">
        <f t="shared" si="10"/>
        <v>350000</v>
      </c>
      <c r="I121" s="104"/>
    </row>
    <row r="122" spans="1:9" s="12" customFormat="1" ht="23.25" customHeight="1">
      <c r="A122" s="86"/>
      <c r="B122" s="89"/>
      <c r="C122" s="98"/>
      <c r="D122" s="59" t="s">
        <v>36</v>
      </c>
      <c r="E122" s="47" t="s">
        <v>12</v>
      </c>
      <c r="F122" s="60">
        <v>170000</v>
      </c>
      <c r="G122" s="10">
        <v>7</v>
      </c>
      <c r="H122" s="11">
        <f t="shared" si="10"/>
        <v>1190000</v>
      </c>
      <c r="I122" s="104"/>
    </row>
    <row r="123" spans="1:9" s="12" customFormat="1" ht="23.25" customHeight="1">
      <c r="A123" s="86"/>
      <c r="B123" s="89"/>
      <c r="C123" s="98"/>
      <c r="D123" s="59" t="s">
        <v>41</v>
      </c>
      <c r="E123" s="47" t="s">
        <v>12</v>
      </c>
      <c r="F123" s="60">
        <v>15000</v>
      </c>
      <c r="G123" s="10">
        <v>12</v>
      </c>
      <c r="H123" s="11">
        <f t="shared" ref="H123:H132" si="11">G123*F123</f>
        <v>180000</v>
      </c>
      <c r="I123" s="104"/>
    </row>
    <row r="124" spans="1:9" s="12" customFormat="1" ht="23.25" customHeight="1">
      <c r="A124" s="86"/>
      <c r="B124" s="89"/>
      <c r="C124" s="98"/>
      <c r="D124" s="61" t="s">
        <v>15</v>
      </c>
      <c r="E124" s="47" t="s">
        <v>12</v>
      </c>
      <c r="F124" s="60">
        <v>17000</v>
      </c>
      <c r="G124" s="10">
        <v>2</v>
      </c>
      <c r="H124" s="11">
        <f t="shared" si="11"/>
        <v>34000</v>
      </c>
      <c r="I124" s="104"/>
    </row>
    <row r="125" spans="1:9" s="12" customFormat="1" ht="23.25" customHeight="1">
      <c r="A125" s="86"/>
      <c r="B125" s="89"/>
      <c r="C125" s="98"/>
      <c r="D125" s="43" t="s">
        <v>28</v>
      </c>
      <c r="E125" s="40" t="s">
        <v>20</v>
      </c>
      <c r="F125" s="41">
        <v>20000</v>
      </c>
      <c r="G125" s="10">
        <v>2</v>
      </c>
      <c r="H125" s="11">
        <f t="shared" si="11"/>
        <v>40000</v>
      </c>
      <c r="I125" s="104"/>
    </row>
    <row r="126" spans="1:9" s="12" customFormat="1" ht="23.25" customHeight="1">
      <c r="A126" s="86"/>
      <c r="B126" s="89"/>
      <c r="C126" s="98"/>
      <c r="D126" s="43" t="s">
        <v>29</v>
      </c>
      <c r="E126" s="40" t="s">
        <v>12</v>
      </c>
      <c r="F126" s="41">
        <v>5000</v>
      </c>
      <c r="G126" s="10">
        <v>0.5</v>
      </c>
      <c r="H126" s="11">
        <f t="shared" si="11"/>
        <v>2500</v>
      </c>
      <c r="I126" s="104"/>
    </row>
    <row r="127" spans="1:9" s="12" customFormat="1" ht="23.25" customHeight="1">
      <c r="A127" s="86"/>
      <c r="B127" s="89"/>
      <c r="C127" s="98"/>
      <c r="D127" s="43" t="s">
        <v>30</v>
      </c>
      <c r="E127" s="40" t="s">
        <v>22</v>
      </c>
      <c r="F127" s="41">
        <v>45000</v>
      </c>
      <c r="G127" s="10">
        <v>2</v>
      </c>
      <c r="H127" s="11">
        <f t="shared" si="11"/>
        <v>90000</v>
      </c>
      <c r="I127" s="104"/>
    </row>
    <row r="128" spans="1:9" s="12" customFormat="1" ht="23.25" customHeight="1">
      <c r="A128" s="86"/>
      <c r="B128" s="89"/>
      <c r="C128" s="98"/>
      <c r="D128" s="43" t="s">
        <v>31</v>
      </c>
      <c r="E128" s="40" t="s">
        <v>12</v>
      </c>
      <c r="F128" s="41">
        <v>60000</v>
      </c>
      <c r="G128" s="10">
        <v>0.4</v>
      </c>
      <c r="H128" s="11">
        <f t="shared" si="11"/>
        <v>24000</v>
      </c>
      <c r="I128" s="104"/>
    </row>
    <row r="129" spans="1:9" s="12" customFormat="1" ht="23.25" customHeight="1">
      <c r="A129" s="86"/>
      <c r="B129" s="89"/>
      <c r="C129" s="98"/>
      <c r="D129" s="43" t="s">
        <v>34</v>
      </c>
      <c r="E129" s="40" t="s">
        <v>20</v>
      </c>
      <c r="F129" s="41">
        <v>34000</v>
      </c>
      <c r="G129" s="10">
        <v>0.5</v>
      </c>
      <c r="H129" s="11">
        <f t="shared" si="11"/>
        <v>17000</v>
      </c>
      <c r="I129" s="104"/>
    </row>
    <row r="130" spans="1:9" s="12" customFormat="1" ht="23.25" customHeight="1">
      <c r="A130" s="86"/>
      <c r="B130" s="89"/>
      <c r="C130" s="98"/>
      <c r="D130" s="43" t="s">
        <v>32</v>
      </c>
      <c r="E130" s="40" t="s">
        <v>12</v>
      </c>
      <c r="F130" s="41">
        <v>55000</v>
      </c>
      <c r="G130" s="10">
        <v>0.3</v>
      </c>
      <c r="H130" s="11">
        <f t="shared" si="11"/>
        <v>16500</v>
      </c>
      <c r="I130" s="104"/>
    </row>
    <row r="131" spans="1:9" s="12" customFormat="1" ht="23.25" customHeight="1">
      <c r="A131" s="86"/>
      <c r="B131" s="89"/>
      <c r="C131" s="98"/>
      <c r="D131" s="43" t="s">
        <v>35</v>
      </c>
      <c r="E131" s="40" t="s">
        <v>12</v>
      </c>
      <c r="F131" s="41">
        <v>50000</v>
      </c>
      <c r="G131" s="10">
        <v>0.4</v>
      </c>
      <c r="H131" s="11">
        <f t="shared" si="11"/>
        <v>20000</v>
      </c>
      <c r="I131" s="104"/>
    </row>
    <row r="132" spans="1:9" s="12" customFormat="1" ht="23.25" customHeight="1">
      <c r="A132" s="86"/>
      <c r="B132" s="89"/>
      <c r="C132" s="98"/>
      <c r="D132" s="43" t="s">
        <v>33</v>
      </c>
      <c r="E132" s="40" t="s">
        <v>12</v>
      </c>
      <c r="F132" s="41">
        <v>56300</v>
      </c>
      <c r="G132" s="10">
        <v>12</v>
      </c>
      <c r="H132" s="11">
        <f t="shared" si="11"/>
        <v>675600</v>
      </c>
      <c r="I132" s="104"/>
    </row>
    <row r="133" spans="1:9" s="12" customFormat="1" ht="23.25" customHeight="1">
      <c r="A133" s="86"/>
      <c r="B133" s="89"/>
      <c r="C133" s="99"/>
      <c r="D133" s="43"/>
      <c r="E133" s="40"/>
      <c r="F133" s="41"/>
      <c r="G133" s="42"/>
      <c r="H133" s="70">
        <f>SUM(H120:H132)</f>
        <v>4289600</v>
      </c>
      <c r="I133" s="104"/>
    </row>
    <row r="134" spans="1:9" s="12" customFormat="1" ht="23.25" customHeight="1">
      <c r="A134" s="86"/>
      <c r="B134" s="89"/>
      <c r="C134" s="100" t="s">
        <v>50</v>
      </c>
      <c r="D134" s="43" t="s">
        <v>38</v>
      </c>
      <c r="E134" s="40" t="s">
        <v>12</v>
      </c>
      <c r="F134" s="41">
        <v>135000</v>
      </c>
      <c r="G134" s="10">
        <v>18</v>
      </c>
      <c r="H134" s="11">
        <f>G134*F134</f>
        <v>2430000</v>
      </c>
      <c r="I134" s="104"/>
    </row>
    <row r="135" spans="1:9" s="14" customFormat="1" ht="23.25" customHeight="1">
      <c r="A135" s="86"/>
      <c r="B135" s="89"/>
      <c r="C135" s="101"/>
      <c r="D135" s="46" t="s">
        <v>47</v>
      </c>
      <c r="E135" s="40" t="s">
        <v>18</v>
      </c>
      <c r="F135" s="41">
        <v>4500</v>
      </c>
      <c r="G135" s="10">
        <v>200</v>
      </c>
      <c r="H135" s="11">
        <f t="shared" ref="H135:H144" si="12">G135*F135</f>
        <v>900000</v>
      </c>
      <c r="I135" s="104"/>
    </row>
    <row r="136" spans="1:9" s="14" customFormat="1" ht="23.25" customHeight="1">
      <c r="A136" s="86"/>
      <c r="B136" s="89"/>
      <c r="C136" s="101"/>
      <c r="D136" s="46" t="s">
        <v>43</v>
      </c>
      <c r="E136" s="40" t="s">
        <v>12</v>
      </c>
      <c r="F136" s="45">
        <v>15000</v>
      </c>
      <c r="G136" s="10">
        <v>13</v>
      </c>
      <c r="H136" s="11">
        <f t="shared" si="12"/>
        <v>195000</v>
      </c>
      <c r="I136" s="104"/>
    </row>
    <row r="137" spans="1:9" s="14" customFormat="1" ht="23.25" customHeight="1">
      <c r="A137" s="86"/>
      <c r="B137" s="89"/>
      <c r="C137" s="101"/>
      <c r="D137" s="43" t="s">
        <v>28</v>
      </c>
      <c r="E137" s="40" t="s">
        <v>20</v>
      </c>
      <c r="F137" s="41">
        <v>20000</v>
      </c>
      <c r="G137" s="10">
        <v>2</v>
      </c>
      <c r="H137" s="11">
        <f t="shared" si="12"/>
        <v>40000</v>
      </c>
      <c r="I137" s="104"/>
    </row>
    <row r="138" spans="1:9" s="14" customFormat="1" ht="23.25" customHeight="1">
      <c r="A138" s="86"/>
      <c r="B138" s="89"/>
      <c r="C138" s="101"/>
      <c r="D138" s="43" t="s">
        <v>29</v>
      </c>
      <c r="E138" s="40" t="s">
        <v>12</v>
      </c>
      <c r="F138" s="41">
        <v>5000</v>
      </c>
      <c r="G138" s="10">
        <v>0.5</v>
      </c>
      <c r="H138" s="11">
        <f t="shared" si="12"/>
        <v>2500</v>
      </c>
      <c r="I138" s="104"/>
    </row>
    <row r="139" spans="1:9" s="14" customFormat="1" ht="23.25" customHeight="1">
      <c r="A139" s="86"/>
      <c r="B139" s="89"/>
      <c r="C139" s="101"/>
      <c r="D139" s="43" t="s">
        <v>30</v>
      </c>
      <c r="E139" s="40" t="s">
        <v>22</v>
      </c>
      <c r="F139" s="41">
        <v>45000</v>
      </c>
      <c r="G139" s="10">
        <v>2</v>
      </c>
      <c r="H139" s="11">
        <f t="shared" si="12"/>
        <v>90000</v>
      </c>
      <c r="I139" s="104"/>
    </row>
    <row r="140" spans="1:9" s="14" customFormat="1" ht="23.25" customHeight="1">
      <c r="A140" s="86"/>
      <c r="B140" s="89"/>
      <c r="C140" s="101"/>
      <c r="D140" s="43" t="s">
        <v>31</v>
      </c>
      <c r="E140" s="40" t="s">
        <v>12</v>
      </c>
      <c r="F140" s="41">
        <v>60000</v>
      </c>
      <c r="G140" s="10">
        <v>0.4</v>
      </c>
      <c r="H140" s="11">
        <f t="shared" si="12"/>
        <v>24000</v>
      </c>
      <c r="I140" s="104"/>
    </row>
    <row r="141" spans="1:9" s="14" customFormat="1" ht="23.25" customHeight="1">
      <c r="A141" s="86"/>
      <c r="B141" s="89"/>
      <c r="C141" s="101"/>
      <c r="D141" s="43" t="s">
        <v>34</v>
      </c>
      <c r="E141" s="40" t="s">
        <v>20</v>
      </c>
      <c r="F141" s="41">
        <v>34000</v>
      </c>
      <c r="G141" s="10">
        <v>0.5</v>
      </c>
      <c r="H141" s="11">
        <f t="shared" si="12"/>
        <v>17000</v>
      </c>
      <c r="I141" s="104"/>
    </row>
    <row r="142" spans="1:9" s="14" customFormat="1" ht="23.25" customHeight="1">
      <c r="A142" s="86"/>
      <c r="B142" s="89"/>
      <c r="C142" s="101"/>
      <c r="D142" s="43" t="s">
        <v>32</v>
      </c>
      <c r="E142" s="40" t="s">
        <v>12</v>
      </c>
      <c r="F142" s="41">
        <v>55000</v>
      </c>
      <c r="G142" s="10">
        <v>0.3</v>
      </c>
      <c r="H142" s="11">
        <f t="shared" si="12"/>
        <v>16500</v>
      </c>
      <c r="I142" s="104"/>
    </row>
    <row r="143" spans="1:9" s="14" customFormat="1" ht="23.25" customHeight="1">
      <c r="A143" s="86"/>
      <c r="B143" s="89"/>
      <c r="C143" s="101"/>
      <c r="D143" s="43" t="s">
        <v>35</v>
      </c>
      <c r="E143" s="40" t="s">
        <v>12</v>
      </c>
      <c r="F143" s="41">
        <v>50000</v>
      </c>
      <c r="G143" s="10">
        <v>0.3</v>
      </c>
      <c r="H143" s="11">
        <f t="shared" si="12"/>
        <v>15000</v>
      </c>
      <c r="I143" s="104"/>
    </row>
    <row r="144" spans="1:9" s="14" customFormat="1" ht="23.25" customHeight="1">
      <c r="A144" s="86"/>
      <c r="B144" s="89"/>
      <c r="C144" s="101"/>
      <c r="D144" s="43" t="s">
        <v>40</v>
      </c>
      <c r="E144" s="40" t="s">
        <v>12</v>
      </c>
      <c r="F144" s="41">
        <v>30000</v>
      </c>
      <c r="G144" s="10">
        <v>0.2</v>
      </c>
      <c r="H144" s="11">
        <f t="shared" si="12"/>
        <v>6000</v>
      </c>
      <c r="I144" s="104"/>
    </row>
    <row r="145" spans="1:13" s="14" customFormat="1" ht="23.25" customHeight="1">
      <c r="A145" s="87"/>
      <c r="B145" s="90"/>
      <c r="C145" s="102"/>
      <c r="D145" s="43"/>
      <c r="E145" s="40"/>
      <c r="F145" s="41"/>
      <c r="G145" s="42"/>
      <c r="H145" s="70">
        <f>SUM(H134:H144)</f>
        <v>3736000</v>
      </c>
      <c r="I145" s="105"/>
    </row>
    <row r="146" spans="1:13" s="14" customFormat="1" ht="18.75" customHeight="1">
      <c r="A146" s="49"/>
      <c r="B146" s="91" t="s">
        <v>23</v>
      </c>
      <c r="C146" s="91"/>
      <c r="D146" s="92" t="s">
        <v>24</v>
      </c>
      <c r="E146" s="92"/>
      <c r="F146" s="92"/>
      <c r="G146" s="92"/>
      <c r="H146" s="92"/>
      <c r="I146" s="92"/>
    </row>
    <row r="147" spans="1:13" s="14" customFormat="1" ht="18.75" customHeight="1">
      <c r="A147" s="49"/>
      <c r="B147" s="91"/>
      <c r="C147" s="91"/>
      <c r="I147" s="62"/>
    </row>
    <row r="148" spans="1:13" s="14" customFormat="1" ht="18.75" customHeight="1">
      <c r="A148" s="49"/>
      <c r="B148" s="1"/>
      <c r="C148" s="1"/>
      <c r="D148" s="3"/>
      <c r="E148" s="4"/>
      <c r="F148" s="5"/>
      <c r="G148" s="93"/>
      <c r="H148" s="93"/>
      <c r="I148" s="93"/>
      <c r="L148" s="72">
        <f>H145+H133+H119+H105+H91+H77+H62+H49+H35+H21</f>
        <v>39495000</v>
      </c>
      <c r="M148" s="62"/>
    </row>
    <row r="149" spans="1:13" ht="18.75">
      <c r="A149" s="49"/>
      <c r="B149" s="1"/>
      <c r="C149" s="1"/>
      <c r="D149" s="3"/>
      <c r="E149" s="4"/>
      <c r="F149" s="5"/>
      <c r="G149" s="93"/>
      <c r="H149" s="93"/>
      <c r="I149" s="93"/>
      <c r="L149" s="65">
        <v>3</v>
      </c>
    </row>
    <row r="150" spans="1:13" ht="18.75">
      <c r="A150" s="49"/>
      <c r="B150" s="1"/>
      <c r="C150" s="1"/>
      <c r="D150" s="3"/>
      <c r="E150" s="4"/>
      <c r="F150" s="5"/>
      <c r="G150" s="36"/>
      <c r="H150" s="84"/>
      <c r="I150" s="36"/>
      <c r="L150" s="71">
        <f>L148*L149</f>
        <v>118485000</v>
      </c>
      <c r="M150" s="65"/>
    </row>
    <row r="151" spans="1:13" ht="18.75">
      <c r="A151" s="49"/>
      <c r="B151" s="1"/>
      <c r="C151" s="1"/>
      <c r="D151" s="3"/>
      <c r="E151" s="4"/>
      <c r="F151" s="5"/>
      <c r="G151" s="36"/>
      <c r="H151" s="64"/>
      <c r="I151" s="93"/>
      <c r="J151" s="93"/>
      <c r="K151" s="93"/>
      <c r="L151" s="65"/>
    </row>
    <row r="152" spans="1:13" ht="18.75">
      <c r="A152" s="49"/>
      <c r="B152" s="1"/>
      <c r="C152" s="1"/>
      <c r="D152" s="3"/>
      <c r="E152" s="4"/>
      <c r="F152" s="5"/>
      <c r="G152" s="36"/>
      <c r="H152" s="84"/>
      <c r="I152" s="62"/>
    </row>
    <row r="153" spans="1:13" ht="18.75">
      <c r="A153" s="49"/>
      <c r="B153" s="91"/>
      <c r="C153" s="91"/>
      <c r="D153" s="92" t="s">
        <v>46</v>
      </c>
      <c r="E153" s="92"/>
      <c r="F153" s="92"/>
      <c r="G153" s="92"/>
      <c r="H153" s="92"/>
      <c r="I153" s="92"/>
      <c r="L153" s="65"/>
    </row>
    <row r="154" spans="1:13" ht="18.75">
      <c r="A154" s="49"/>
      <c r="B154" s="50"/>
      <c r="C154" s="51"/>
      <c r="D154" s="3"/>
      <c r="E154" s="4"/>
      <c r="F154" s="5"/>
      <c r="G154" s="36"/>
      <c r="H154" s="36"/>
      <c r="I154" s="58"/>
    </row>
    <row r="155" spans="1:13" ht="18.75">
      <c r="A155" s="49"/>
      <c r="B155" s="50"/>
      <c r="C155" s="51"/>
      <c r="D155" s="52"/>
      <c r="E155" s="53"/>
      <c r="F155" s="54"/>
      <c r="G155" s="55"/>
      <c r="H155" s="56"/>
      <c r="I155" s="58"/>
    </row>
    <row r="156" spans="1:13" s="12" customFormat="1" ht="18.75" customHeight="1">
      <c r="A156" s="49"/>
      <c r="B156" s="50"/>
      <c r="C156" s="51"/>
      <c r="D156" s="52"/>
      <c r="E156" s="53"/>
      <c r="F156" s="54"/>
      <c r="G156" s="55"/>
      <c r="H156" s="56"/>
      <c r="I156" s="57"/>
    </row>
    <row r="157" spans="1:13" s="12" customFormat="1" ht="30" customHeight="1"/>
    <row r="158" spans="1:13" ht="16.5">
      <c r="A158" s="12"/>
      <c r="B158" s="20"/>
      <c r="C158" s="12"/>
      <c r="D158" s="21"/>
      <c r="E158" s="22"/>
      <c r="F158" s="23"/>
      <c r="G158" s="82"/>
      <c r="H158" s="48"/>
      <c r="I158" s="35"/>
    </row>
    <row r="159" spans="1:13" ht="18.75">
      <c r="A159" s="2"/>
      <c r="B159" s="15"/>
      <c r="F159" s="15"/>
    </row>
    <row r="160" spans="1:13" ht="18.75">
      <c r="A160" s="1"/>
      <c r="B160" s="15"/>
      <c r="F160" s="15"/>
    </row>
    <row r="161" spans="1:9" ht="18.75">
      <c r="A161" s="1"/>
      <c r="B161" s="15"/>
      <c r="F161" s="15"/>
    </row>
    <row r="162" spans="1:9" ht="18.75">
      <c r="A162" s="1"/>
      <c r="B162" s="15"/>
      <c r="F162" s="15"/>
    </row>
    <row r="163" spans="1:9" ht="18.75">
      <c r="A163" s="1"/>
      <c r="B163" s="15"/>
      <c r="F163" s="15"/>
    </row>
    <row r="164" spans="1:9" ht="18.75">
      <c r="A164" s="1"/>
      <c r="B164" s="15"/>
      <c r="F164" s="15"/>
    </row>
    <row r="165" spans="1:9" ht="18.75">
      <c r="A165" s="1"/>
      <c r="B165" s="15"/>
      <c r="F165" s="15"/>
    </row>
    <row r="166" spans="1:9" ht="16.5">
      <c r="A166" s="12"/>
      <c r="B166" s="20"/>
      <c r="C166" s="12"/>
      <c r="D166" s="21"/>
      <c r="E166" s="22"/>
      <c r="F166" s="23"/>
      <c r="G166" s="82"/>
      <c r="H166" s="82"/>
      <c r="I166" s="82"/>
    </row>
  </sheetData>
  <mergeCells count="38">
    <mergeCell ref="A63:A91"/>
    <mergeCell ref="B63:B91"/>
    <mergeCell ref="C63:C77"/>
    <mergeCell ref="I63:I91"/>
    <mergeCell ref="C78:C91"/>
    <mergeCell ref="B36:B62"/>
    <mergeCell ref="C36:C49"/>
    <mergeCell ref="I36:I62"/>
    <mergeCell ref="A37:A62"/>
    <mergeCell ref="C50:C62"/>
    <mergeCell ref="A1:C1"/>
    <mergeCell ref="A2:C2"/>
    <mergeCell ref="A4:I4"/>
    <mergeCell ref="A5:I5"/>
    <mergeCell ref="A6:I6"/>
    <mergeCell ref="C8:C21"/>
    <mergeCell ref="A8:A35"/>
    <mergeCell ref="B8:B35"/>
    <mergeCell ref="I8:I35"/>
    <mergeCell ref="C22:C35"/>
    <mergeCell ref="C106:C119"/>
    <mergeCell ref="A120:A145"/>
    <mergeCell ref="B120:B145"/>
    <mergeCell ref="C120:C133"/>
    <mergeCell ref="I120:I145"/>
    <mergeCell ref="C134:C145"/>
    <mergeCell ref="A92:A119"/>
    <mergeCell ref="B92:B119"/>
    <mergeCell ref="C92:C105"/>
    <mergeCell ref="I92:I119"/>
    <mergeCell ref="D146:I146"/>
    <mergeCell ref="B147:C147"/>
    <mergeCell ref="G149:I149"/>
    <mergeCell ref="I151:K151"/>
    <mergeCell ref="B153:C153"/>
    <mergeCell ref="D153:I153"/>
    <mergeCell ref="G148:I148"/>
    <mergeCell ref="B146:C146"/>
  </mergeCells>
  <pageMargins left="0.2" right="0.19685039370078741" top="0.2" bottom="0.23622047244094491" header="0.16" footer="0.24"/>
  <pageSetup paperSize="9" scale="6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8C5E6-063C-4B1B-8404-CA38B5366556}">
  <dimension ref="A1:Q166"/>
  <sheetViews>
    <sheetView topLeftCell="A46" workbookViewId="0">
      <selection activeCell="C120" sqref="C120:C133"/>
    </sheetView>
  </sheetViews>
  <sheetFormatPr defaultColWidth="8.85546875" defaultRowHeight="15.75"/>
  <cols>
    <col min="1" max="1" width="7.85546875" style="15" customWidth="1"/>
    <col min="2" max="2" width="19" style="16" customWidth="1"/>
    <col min="3" max="3" width="28.42578125" style="15" customWidth="1"/>
    <col min="4" max="4" width="25.85546875" style="15" customWidth="1"/>
    <col min="5" max="5" width="12.7109375" style="15" customWidth="1"/>
    <col min="6" max="6" width="14.28515625" style="17" customWidth="1"/>
    <col min="7" max="7" width="14.85546875" style="15" customWidth="1"/>
    <col min="8" max="8" width="16.28515625" style="15" customWidth="1"/>
    <col min="9" max="9" width="14.140625" style="15" customWidth="1"/>
    <col min="10" max="11" width="8.85546875" style="15"/>
    <col min="12" max="12" width="17.140625" style="15" bestFit="1" customWidth="1"/>
    <col min="13" max="13" width="14.5703125" style="15" bestFit="1" customWidth="1"/>
    <col min="14" max="16384" width="8.85546875" style="15"/>
  </cols>
  <sheetData>
    <row r="1" spans="1:17" s="12" customFormat="1" ht="16.5">
      <c r="A1" s="107" t="s">
        <v>0</v>
      </c>
      <c r="B1" s="108"/>
      <c r="C1" s="107"/>
      <c r="F1" s="18"/>
      <c r="I1" s="82"/>
    </row>
    <row r="2" spans="1:17" s="12" customFormat="1" ht="16.5">
      <c r="A2" s="109" t="s">
        <v>1</v>
      </c>
      <c r="B2" s="110"/>
      <c r="C2" s="109"/>
      <c r="D2" s="14"/>
      <c r="E2" s="14"/>
      <c r="F2" s="19"/>
      <c r="G2" s="14"/>
      <c r="H2" s="14"/>
      <c r="I2" s="82"/>
    </row>
    <row r="3" spans="1:17" s="12" customFormat="1" ht="16.5">
      <c r="B3" s="20"/>
      <c r="D3" s="21"/>
      <c r="E3" s="22"/>
      <c r="F3" s="23"/>
      <c r="G3" s="82"/>
      <c r="H3" s="82"/>
      <c r="I3" s="82"/>
    </row>
    <row r="4" spans="1:17" s="12" customFormat="1" ht="20.25">
      <c r="A4" s="111" t="s">
        <v>27</v>
      </c>
      <c r="B4" s="112"/>
      <c r="C4" s="111"/>
      <c r="D4" s="111"/>
      <c r="E4" s="111"/>
      <c r="F4" s="111"/>
      <c r="G4" s="111"/>
      <c r="H4" s="111"/>
      <c r="I4" s="111"/>
    </row>
    <row r="5" spans="1:17" s="12" customFormat="1" ht="16.5">
      <c r="A5" s="113" t="s">
        <v>84</v>
      </c>
      <c r="B5" s="114"/>
      <c r="C5" s="113"/>
      <c r="D5" s="113"/>
      <c r="E5" s="113"/>
      <c r="F5" s="113"/>
      <c r="G5" s="113"/>
      <c r="H5" s="113"/>
      <c r="I5" s="113"/>
    </row>
    <row r="6" spans="1:17" s="12" customFormat="1" ht="16.5">
      <c r="A6" s="115"/>
      <c r="B6" s="116"/>
      <c r="C6" s="115"/>
      <c r="D6" s="115"/>
      <c r="E6" s="115"/>
      <c r="F6" s="115"/>
      <c r="G6" s="115"/>
      <c r="H6" s="117"/>
      <c r="I6" s="117"/>
    </row>
    <row r="7" spans="1:17" s="13" customFormat="1" ht="57.75" customHeight="1">
      <c r="A7" s="37" t="s">
        <v>2</v>
      </c>
      <c r="B7" s="24" t="s">
        <v>3</v>
      </c>
      <c r="C7" s="6" t="s">
        <v>4</v>
      </c>
      <c r="D7" s="7" t="s">
        <v>5</v>
      </c>
      <c r="E7" s="37" t="s">
        <v>6</v>
      </c>
      <c r="F7" s="8" t="s">
        <v>7</v>
      </c>
      <c r="G7" s="9" t="s">
        <v>8</v>
      </c>
      <c r="H7" s="9" t="s">
        <v>9</v>
      </c>
      <c r="I7" s="6" t="s">
        <v>10</v>
      </c>
      <c r="J7" s="25"/>
      <c r="K7" s="25"/>
      <c r="L7" s="25"/>
      <c r="M7" s="25"/>
    </row>
    <row r="8" spans="1:17" s="12" customFormat="1" ht="23.25" customHeight="1">
      <c r="A8" s="85">
        <v>2</v>
      </c>
      <c r="B8" s="88" t="s">
        <v>85</v>
      </c>
      <c r="C8" s="100" t="s">
        <v>48</v>
      </c>
      <c r="D8" s="39" t="s">
        <v>11</v>
      </c>
      <c r="E8" s="40" t="s">
        <v>12</v>
      </c>
      <c r="F8" s="41">
        <v>150000</v>
      </c>
      <c r="G8" s="10">
        <v>11</v>
      </c>
      <c r="H8" s="11">
        <f>G8*F8</f>
        <v>1650000</v>
      </c>
      <c r="I8" s="103"/>
      <c r="J8" s="26"/>
      <c r="K8" s="26" t="s">
        <v>57</v>
      </c>
      <c r="L8" s="27">
        <f t="shared" ref="L8:L18" si="0">P8*Q8</f>
        <v>12075000</v>
      </c>
      <c r="M8" s="28">
        <f>G8+G25+G50+G66+G78</f>
        <v>47.5</v>
      </c>
      <c r="O8" s="12">
        <f>G92+G109+G120</f>
        <v>33</v>
      </c>
      <c r="P8" s="74">
        <f t="shared" ref="P8:P16" si="1">O8+M8</f>
        <v>80.5</v>
      </c>
      <c r="Q8" s="12">
        <v>150000</v>
      </c>
    </row>
    <row r="9" spans="1:17" s="12" customFormat="1" ht="23.25" customHeight="1">
      <c r="A9" s="86"/>
      <c r="B9" s="89"/>
      <c r="C9" s="101"/>
      <c r="D9" s="39" t="s">
        <v>13</v>
      </c>
      <c r="E9" s="40" t="s">
        <v>12</v>
      </c>
      <c r="F9" s="41">
        <v>25000</v>
      </c>
      <c r="G9" s="10">
        <v>14</v>
      </c>
      <c r="H9" s="11">
        <f t="shared" ref="H9:H20" si="2">G9*F9</f>
        <v>350000</v>
      </c>
      <c r="I9" s="104"/>
      <c r="J9" s="26"/>
      <c r="K9" s="26" t="s">
        <v>25</v>
      </c>
      <c r="L9" s="73">
        <f t="shared" si="0"/>
        <v>2100000</v>
      </c>
      <c r="M9" s="29">
        <f>G9+G37+G64</f>
        <v>42</v>
      </c>
      <c r="O9" s="12">
        <f>G94+G107+G121</f>
        <v>42</v>
      </c>
      <c r="P9" s="74">
        <f t="shared" si="1"/>
        <v>84</v>
      </c>
      <c r="Q9" s="12">
        <v>25000</v>
      </c>
    </row>
    <row r="10" spans="1:17" s="12" customFormat="1" ht="23.25" customHeight="1">
      <c r="A10" s="86"/>
      <c r="B10" s="89"/>
      <c r="C10" s="101"/>
      <c r="D10" s="39" t="s">
        <v>36</v>
      </c>
      <c r="E10" s="40" t="s">
        <v>12</v>
      </c>
      <c r="F10" s="41">
        <v>170000</v>
      </c>
      <c r="G10" s="10">
        <v>7</v>
      </c>
      <c r="H10" s="11">
        <f t="shared" si="2"/>
        <v>1190000</v>
      </c>
      <c r="I10" s="104"/>
      <c r="J10" s="26"/>
      <c r="K10" s="26" t="s">
        <v>55</v>
      </c>
      <c r="L10" s="73">
        <f t="shared" si="0"/>
        <v>2380000</v>
      </c>
      <c r="M10" s="29">
        <f>G10</f>
        <v>7</v>
      </c>
      <c r="O10" s="12">
        <f>G122</f>
        <v>7</v>
      </c>
      <c r="P10" s="67">
        <f t="shared" si="1"/>
        <v>14</v>
      </c>
      <c r="Q10" s="12">
        <v>170000</v>
      </c>
    </row>
    <row r="11" spans="1:17" s="12" customFormat="1" ht="23.25" customHeight="1">
      <c r="A11" s="86"/>
      <c r="B11" s="89"/>
      <c r="C11" s="101"/>
      <c r="D11" s="39" t="s">
        <v>14</v>
      </c>
      <c r="E11" s="40" t="s">
        <v>12</v>
      </c>
      <c r="F11" s="41">
        <v>15000</v>
      </c>
      <c r="G11" s="10">
        <v>13</v>
      </c>
      <c r="H11" s="11">
        <f t="shared" si="2"/>
        <v>195000</v>
      </c>
      <c r="I11" s="104"/>
      <c r="J11" s="26"/>
      <c r="K11" s="26" t="s">
        <v>56</v>
      </c>
      <c r="L11" s="73">
        <f t="shared" si="0"/>
        <v>3600000</v>
      </c>
      <c r="M11" s="30">
        <f>G22+G63</f>
        <v>24</v>
      </c>
      <c r="O11" s="12">
        <f>G106</f>
        <v>12</v>
      </c>
      <c r="P11" s="67">
        <f t="shared" si="1"/>
        <v>36</v>
      </c>
      <c r="Q11" s="12">
        <v>100000</v>
      </c>
    </row>
    <row r="12" spans="1:17" s="12" customFormat="1" ht="23.25" customHeight="1">
      <c r="A12" s="86"/>
      <c r="B12" s="89"/>
      <c r="C12" s="101"/>
      <c r="D12" s="43" t="s">
        <v>15</v>
      </c>
      <c r="E12" s="40" t="s">
        <v>12</v>
      </c>
      <c r="F12" s="41">
        <v>17000</v>
      </c>
      <c r="G12" s="10">
        <v>2</v>
      </c>
      <c r="H12" s="11">
        <f t="shared" si="2"/>
        <v>34000</v>
      </c>
      <c r="I12" s="104"/>
      <c r="J12" s="26"/>
      <c r="K12" s="26" t="s">
        <v>58</v>
      </c>
      <c r="L12" s="27">
        <f t="shared" si="0"/>
        <v>102000</v>
      </c>
      <c r="M12" s="28">
        <f>G12+G39+G68</f>
        <v>4</v>
      </c>
      <c r="O12" s="12">
        <f>G111+G124</f>
        <v>2</v>
      </c>
      <c r="P12" s="66">
        <f t="shared" si="1"/>
        <v>6</v>
      </c>
      <c r="Q12" s="12">
        <v>17000</v>
      </c>
    </row>
    <row r="13" spans="1:17" s="12" customFormat="1" ht="23.25" customHeight="1">
      <c r="A13" s="86"/>
      <c r="B13" s="89"/>
      <c r="C13" s="101"/>
      <c r="D13" s="43" t="s">
        <v>28</v>
      </c>
      <c r="E13" s="40" t="s">
        <v>20</v>
      </c>
      <c r="F13" s="41">
        <v>20000</v>
      </c>
      <c r="G13" s="10">
        <v>2</v>
      </c>
      <c r="H13" s="11">
        <f t="shared" si="2"/>
        <v>40000</v>
      </c>
      <c r="I13" s="104"/>
      <c r="J13" s="26"/>
      <c r="K13" s="26" t="s">
        <v>59</v>
      </c>
      <c r="L13" s="75">
        <f t="shared" si="0"/>
        <v>18000.000000000004</v>
      </c>
      <c r="M13" s="34">
        <f>G47</f>
        <v>0.4</v>
      </c>
      <c r="O13" s="12">
        <f>G144</f>
        <v>0.2</v>
      </c>
      <c r="P13" s="68">
        <f t="shared" si="1"/>
        <v>0.60000000000000009</v>
      </c>
      <c r="Q13" s="12">
        <v>30000</v>
      </c>
    </row>
    <row r="14" spans="1:17" s="12" customFormat="1" ht="23.25" customHeight="1">
      <c r="A14" s="86"/>
      <c r="B14" s="89"/>
      <c r="C14" s="101"/>
      <c r="D14" s="43" t="s">
        <v>29</v>
      </c>
      <c r="E14" s="40" t="s">
        <v>12</v>
      </c>
      <c r="F14" s="41">
        <v>5000</v>
      </c>
      <c r="G14" s="10">
        <v>0.5</v>
      </c>
      <c r="H14" s="11">
        <f t="shared" si="2"/>
        <v>2500</v>
      </c>
      <c r="I14" s="104"/>
      <c r="J14" s="26"/>
      <c r="K14" s="26" t="s">
        <v>21</v>
      </c>
      <c r="L14" s="27">
        <f t="shared" si="0"/>
        <v>165000</v>
      </c>
      <c r="M14" s="34">
        <f>G18+G33+G45+G60+G74+G87</f>
        <v>1.8</v>
      </c>
      <c r="O14" s="12">
        <f>G101+G117+G130+G142</f>
        <v>1.2</v>
      </c>
      <c r="P14" s="68">
        <f t="shared" si="1"/>
        <v>3</v>
      </c>
      <c r="Q14" s="12">
        <v>55000</v>
      </c>
    </row>
    <row r="15" spans="1:17" s="12" customFormat="1" ht="23.25" customHeight="1">
      <c r="A15" s="86"/>
      <c r="B15" s="89"/>
      <c r="C15" s="101"/>
      <c r="D15" s="43" t="s">
        <v>30</v>
      </c>
      <c r="E15" s="40" t="s">
        <v>22</v>
      </c>
      <c r="F15" s="41">
        <v>45000</v>
      </c>
      <c r="G15" s="10">
        <v>2</v>
      </c>
      <c r="H15" s="11">
        <f t="shared" si="2"/>
        <v>90000</v>
      </c>
      <c r="I15" s="104"/>
      <c r="J15" s="26"/>
      <c r="K15" s="26" t="s">
        <v>60</v>
      </c>
      <c r="L15" s="27">
        <f t="shared" si="0"/>
        <v>4207500</v>
      </c>
      <c r="M15" s="28">
        <f>G23+G51+G79</f>
        <v>535</v>
      </c>
      <c r="O15" s="12">
        <f>G93+G135</f>
        <v>400</v>
      </c>
      <c r="P15" s="66">
        <f t="shared" si="1"/>
        <v>935</v>
      </c>
      <c r="Q15" s="12">
        <v>4500</v>
      </c>
    </row>
    <row r="16" spans="1:17" s="12" customFormat="1" ht="23.25" customHeight="1">
      <c r="A16" s="86"/>
      <c r="B16" s="89"/>
      <c r="C16" s="101"/>
      <c r="D16" s="43" t="s">
        <v>31</v>
      </c>
      <c r="E16" s="40" t="s">
        <v>12</v>
      </c>
      <c r="F16" s="41">
        <v>60000</v>
      </c>
      <c r="G16" s="10">
        <v>0.4</v>
      </c>
      <c r="H16" s="11">
        <f t="shared" si="2"/>
        <v>24000</v>
      </c>
      <c r="I16" s="104"/>
      <c r="J16" s="26"/>
      <c r="K16" s="26" t="s">
        <v>26</v>
      </c>
      <c r="L16" s="75">
        <f t="shared" si="0"/>
        <v>170000</v>
      </c>
      <c r="M16" s="28">
        <f>G17+G32+G44+G59+G73+G86</f>
        <v>3</v>
      </c>
      <c r="O16" s="12">
        <f>G100+G116+G129+G141</f>
        <v>2</v>
      </c>
      <c r="P16" s="66">
        <f t="shared" si="1"/>
        <v>5</v>
      </c>
      <c r="Q16" s="12">
        <v>34000</v>
      </c>
    </row>
    <row r="17" spans="1:17" s="12" customFormat="1" ht="23.25" customHeight="1">
      <c r="A17" s="86"/>
      <c r="B17" s="89"/>
      <c r="C17" s="101"/>
      <c r="D17" s="43" t="s">
        <v>34</v>
      </c>
      <c r="E17" s="40" t="s">
        <v>20</v>
      </c>
      <c r="F17" s="41">
        <v>34000</v>
      </c>
      <c r="G17" s="10">
        <v>0.5</v>
      </c>
      <c r="H17" s="11">
        <f t="shared" si="2"/>
        <v>17000</v>
      </c>
      <c r="I17" s="104"/>
      <c r="J17" s="26"/>
      <c r="K17" s="26" t="s">
        <v>54</v>
      </c>
      <c r="L17" s="27" t="e">
        <f t="shared" si="0"/>
        <v>#REF!</v>
      </c>
      <c r="M17" s="28" t="e">
        <f>'tuần 1.02'!#REF!+'tuần 1.02'!G26</f>
        <v>#REF!</v>
      </c>
      <c r="P17" s="66" t="e">
        <f>M17</f>
        <v>#REF!</v>
      </c>
      <c r="Q17" s="12">
        <v>170000</v>
      </c>
    </row>
    <row r="18" spans="1:17" s="12" customFormat="1" ht="23.25" customHeight="1">
      <c r="A18" s="86"/>
      <c r="B18" s="89"/>
      <c r="C18" s="101"/>
      <c r="D18" s="43" t="s">
        <v>32</v>
      </c>
      <c r="E18" s="40" t="s">
        <v>12</v>
      </c>
      <c r="F18" s="41">
        <v>55000</v>
      </c>
      <c r="G18" s="10">
        <v>0.3</v>
      </c>
      <c r="H18" s="11">
        <f t="shared" si="2"/>
        <v>16500</v>
      </c>
      <c r="I18" s="104"/>
      <c r="J18" s="26"/>
      <c r="K18" s="26" t="s">
        <v>61</v>
      </c>
      <c r="L18" s="26">
        <f t="shared" si="0"/>
        <v>4860000</v>
      </c>
      <c r="M18" s="69">
        <f>G36</f>
        <v>18</v>
      </c>
      <c r="N18" s="30"/>
      <c r="O18" s="12">
        <f>G134</f>
        <v>18</v>
      </c>
      <c r="P18" s="12">
        <f>O18+M18</f>
        <v>36</v>
      </c>
      <c r="Q18" s="12">
        <v>135000</v>
      </c>
    </row>
    <row r="19" spans="1:17" s="12" customFormat="1" ht="23.25" customHeight="1">
      <c r="A19" s="86"/>
      <c r="B19" s="89"/>
      <c r="C19" s="101"/>
      <c r="D19" s="43" t="s">
        <v>35</v>
      </c>
      <c r="E19" s="40" t="s">
        <v>12</v>
      </c>
      <c r="F19" s="41">
        <v>50000</v>
      </c>
      <c r="G19" s="10">
        <v>0.2</v>
      </c>
      <c r="H19" s="11">
        <f t="shared" si="2"/>
        <v>10000</v>
      </c>
      <c r="I19" s="104"/>
      <c r="J19" s="26"/>
      <c r="K19" s="26"/>
      <c r="L19" s="27" t="e">
        <f>SUM(L8:L18)</f>
        <v>#REF!</v>
      </c>
      <c r="M19" s="28"/>
    </row>
    <row r="20" spans="1:17" s="12" customFormat="1" ht="23.25" customHeight="1">
      <c r="A20" s="86"/>
      <c r="B20" s="89"/>
      <c r="C20" s="101"/>
      <c r="D20" s="43" t="s">
        <v>33</v>
      </c>
      <c r="E20" s="40" t="s">
        <v>12</v>
      </c>
      <c r="F20" s="41">
        <v>56300</v>
      </c>
      <c r="G20" s="10">
        <v>12</v>
      </c>
      <c r="H20" s="11">
        <f t="shared" si="2"/>
        <v>675600</v>
      </c>
      <c r="I20" s="104"/>
      <c r="J20" s="26"/>
      <c r="K20" s="26"/>
      <c r="L20" s="27"/>
      <c r="M20" s="28"/>
    </row>
    <row r="21" spans="1:17" s="12" customFormat="1" ht="23.25" customHeight="1">
      <c r="A21" s="86"/>
      <c r="B21" s="89"/>
      <c r="C21" s="102"/>
      <c r="D21" s="43"/>
      <c r="E21" s="40"/>
      <c r="F21" s="41"/>
      <c r="G21" s="42"/>
      <c r="H21" s="70">
        <f>SUM(H8:H20)</f>
        <v>4294600</v>
      </c>
      <c r="I21" s="104"/>
      <c r="J21" s="26"/>
      <c r="K21" s="26"/>
      <c r="L21" s="27"/>
      <c r="M21" s="28"/>
    </row>
    <row r="22" spans="1:17" s="12" customFormat="1" ht="23.25" customHeight="1">
      <c r="A22" s="86"/>
      <c r="B22" s="89"/>
      <c r="C22" s="95" t="s">
        <v>63</v>
      </c>
      <c r="D22" s="59" t="s">
        <v>16</v>
      </c>
      <c r="E22" s="47" t="s">
        <v>12</v>
      </c>
      <c r="F22" s="60">
        <v>100000</v>
      </c>
      <c r="G22" s="10">
        <v>12</v>
      </c>
      <c r="H22" s="11">
        <f>G22*F22</f>
        <v>1200000</v>
      </c>
      <c r="I22" s="104"/>
      <c r="J22" s="26"/>
      <c r="K22" s="26"/>
      <c r="L22" s="27"/>
      <c r="M22" s="29"/>
    </row>
    <row r="23" spans="1:17" s="12" customFormat="1" ht="23.25" customHeight="1">
      <c r="A23" s="86"/>
      <c r="B23" s="89"/>
      <c r="C23" s="96"/>
      <c r="D23" s="59" t="s">
        <v>17</v>
      </c>
      <c r="E23" s="47" t="s">
        <v>18</v>
      </c>
      <c r="F23" s="60">
        <v>4500</v>
      </c>
      <c r="G23" s="10">
        <v>200</v>
      </c>
      <c r="H23" s="11">
        <f t="shared" ref="H23:H34" si="3">G23*F23</f>
        <v>900000</v>
      </c>
      <c r="I23" s="104"/>
      <c r="J23" s="26"/>
      <c r="K23" s="26"/>
      <c r="L23" s="27"/>
      <c r="M23" s="29"/>
    </row>
    <row r="24" spans="1:17" s="12" customFormat="1" ht="23.25" customHeight="1">
      <c r="A24" s="86"/>
      <c r="B24" s="89"/>
      <c r="C24" s="96"/>
      <c r="D24" s="59" t="s">
        <v>19</v>
      </c>
      <c r="E24" s="47" t="s">
        <v>12</v>
      </c>
      <c r="F24" s="60">
        <v>15000</v>
      </c>
      <c r="G24" s="10">
        <v>13</v>
      </c>
      <c r="H24" s="11">
        <f t="shared" si="3"/>
        <v>195000</v>
      </c>
      <c r="I24" s="104"/>
      <c r="J24" s="26"/>
      <c r="K24" s="26"/>
      <c r="L24" s="27"/>
      <c r="M24" s="28"/>
    </row>
    <row r="25" spans="1:17" s="12" customFormat="1" ht="23.25" customHeight="1">
      <c r="A25" s="86"/>
      <c r="B25" s="89"/>
      <c r="C25" s="96"/>
      <c r="D25" s="59" t="s">
        <v>11</v>
      </c>
      <c r="E25" s="47" t="s">
        <v>12</v>
      </c>
      <c r="F25" s="60">
        <v>150000</v>
      </c>
      <c r="G25" s="10">
        <v>7</v>
      </c>
      <c r="H25" s="11">
        <f t="shared" si="3"/>
        <v>1050000</v>
      </c>
      <c r="I25" s="104"/>
      <c r="J25" s="26"/>
      <c r="K25" s="26"/>
      <c r="L25" s="27"/>
      <c r="M25" s="28"/>
    </row>
    <row r="26" spans="1:17" s="12" customFormat="1" ht="23.25" customHeight="1">
      <c r="A26" s="86"/>
      <c r="B26" s="89"/>
      <c r="C26" s="96"/>
      <c r="D26" s="59" t="s">
        <v>62</v>
      </c>
      <c r="E26" s="47" t="s">
        <v>12</v>
      </c>
      <c r="F26" s="60">
        <v>22000</v>
      </c>
      <c r="G26" s="10">
        <v>8</v>
      </c>
      <c r="H26" s="11">
        <f t="shared" si="3"/>
        <v>176000</v>
      </c>
      <c r="I26" s="104"/>
      <c r="J26" s="26"/>
      <c r="K26" s="26"/>
      <c r="L26" s="27"/>
      <c r="M26" s="28"/>
    </row>
    <row r="27" spans="1:17" s="12" customFormat="1" ht="23.25" customHeight="1">
      <c r="A27" s="86"/>
      <c r="B27" s="89"/>
      <c r="C27" s="96"/>
      <c r="D27" s="61" t="s">
        <v>15</v>
      </c>
      <c r="E27" s="47" t="s">
        <v>12</v>
      </c>
      <c r="F27" s="60">
        <v>17000</v>
      </c>
      <c r="G27" s="10"/>
      <c r="H27" s="11">
        <f t="shared" si="3"/>
        <v>0</v>
      </c>
      <c r="I27" s="104"/>
      <c r="J27" s="26"/>
      <c r="K27" s="26"/>
      <c r="L27" s="27"/>
      <c r="M27" s="28"/>
    </row>
    <row r="28" spans="1:17" s="12" customFormat="1" ht="23.25" customHeight="1">
      <c r="A28" s="86"/>
      <c r="B28" s="89"/>
      <c r="C28" s="96"/>
      <c r="D28" s="61" t="s">
        <v>28</v>
      </c>
      <c r="E28" s="47" t="s">
        <v>20</v>
      </c>
      <c r="F28" s="60">
        <v>20000</v>
      </c>
      <c r="G28" s="10">
        <v>2</v>
      </c>
      <c r="H28" s="11">
        <f t="shared" si="3"/>
        <v>40000</v>
      </c>
      <c r="I28" s="104"/>
      <c r="J28" s="26"/>
      <c r="K28" s="26"/>
      <c r="L28" s="27"/>
      <c r="M28" s="28"/>
    </row>
    <row r="29" spans="1:17" s="12" customFormat="1" ht="23.25" customHeight="1">
      <c r="A29" s="86"/>
      <c r="B29" s="89"/>
      <c r="C29" s="96"/>
      <c r="D29" s="61" t="s">
        <v>29</v>
      </c>
      <c r="E29" s="47" t="s">
        <v>12</v>
      </c>
      <c r="F29" s="60">
        <v>5000</v>
      </c>
      <c r="G29" s="10">
        <v>0.5</v>
      </c>
      <c r="H29" s="11">
        <f t="shared" si="3"/>
        <v>2500</v>
      </c>
      <c r="I29" s="104"/>
      <c r="J29" s="26"/>
      <c r="K29" s="26"/>
      <c r="L29" s="27"/>
      <c r="M29" s="28"/>
    </row>
    <row r="30" spans="1:17" s="12" customFormat="1" ht="23.25" customHeight="1">
      <c r="A30" s="86"/>
      <c r="B30" s="89"/>
      <c r="C30" s="96"/>
      <c r="D30" s="61" t="s">
        <v>30</v>
      </c>
      <c r="E30" s="47" t="s">
        <v>22</v>
      </c>
      <c r="F30" s="60">
        <v>45000</v>
      </c>
      <c r="G30" s="10">
        <v>2</v>
      </c>
      <c r="H30" s="11">
        <f t="shared" si="3"/>
        <v>90000</v>
      </c>
      <c r="I30" s="104"/>
      <c r="J30" s="26"/>
      <c r="K30" s="26"/>
      <c r="L30" s="27"/>
      <c r="M30" s="28"/>
    </row>
    <row r="31" spans="1:17" s="12" customFormat="1" ht="23.25" customHeight="1">
      <c r="A31" s="86"/>
      <c r="B31" s="89"/>
      <c r="C31" s="96"/>
      <c r="D31" s="61" t="s">
        <v>31</v>
      </c>
      <c r="E31" s="47" t="s">
        <v>12</v>
      </c>
      <c r="F31" s="60">
        <v>60000</v>
      </c>
      <c r="G31" s="10">
        <v>0.4</v>
      </c>
      <c r="H31" s="11">
        <f t="shared" si="3"/>
        <v>24000</v>
      </c>
      <c r="I31" s="104"/>
      <c r="J31" s="26"/>
      <c r="K31" s="26"/>
      <c r="L31" s="27"/>
      <c r="M31" s="28"/>
    </row>
    <row r="32" spans="1:17" s="12" customFormat="1" ht="23.25" customHeight="1">
      <c r="A32" s="86"/>
      <c r="B32" s="89"/>
      <c r="C32" s="96"/>
      <c r="D32" s="61" t="s">
        <v>34</v>
      </c>
      <c r="E32" s="47" t="s">
        <v>20</v>
      </c>
      <c r="F32" s="60">
        <v>34000</v>
      </c>
      <c r="G32" s="10">
        <v>0.5</v>
      </c>
      <c r="H32" s="11">
        <f t="shared" si="3"/>
        <v>17000</v>
      </c>
      <c r="I32" s="104"/>
      <c r="J32" s="26"/>
      <c r="K32" s="26"/>
      <c r="L32" s="27"/>
      <c r="M32" s="28"/>
    </row>
    <row r="33" spans="1:13" s="12" customFormat="1" ht="23.25" customHeight="1">
      <c r="A33" s="86"/>
      <c r="B33" s="89"/>
      <c r="C33" s="96"/>
      <c r="D33" s="61" t="s">
        <v>32</v>
      </c>
      <c r="E33" s="47" t="s">
        <v>12</v>
      </c>
      <c r="F33" s="60">
        <v>55000</v>
      </c>
      <c r="G33" s="10">
        <v>0.3</v>
      </c>
      <c r="H33" s="11">
        <f t="shared" si="3"/>
        <v>16500</v>
      </c>
      <c r="I33" s="104"/>
      <c r="J33" s="26"/>
      <c r="K33" s="26"/>
      <c r="L33" s="27"/>
      <c r="M33" s="28"/>
    </row>
    <row r="34" spans="1:13" s="12" customFormat="1" ht="23.25" customHeight="1">
      <c r="A34" s="86"/>
      <c r="B34" s="89"/>
      <c r="C34" s="96"/>
      <c r="D34" s="61" t="s">
        <v>35</v>
      </c>
      <c r="E34" s="47" t="s">
        <v>12</v>
      </c>
      <c r="F34" s="60">
        <v>50000</v>
      </c>
      <c r="G34" s="10">
        <v>0.2</v>
      </c>
      <c r="H34" s="11">
        <f t="shared" si="3"/>
        <v>10000</v>
      </c>
      <c r="I34" s="104"/>
      <c r="J34" s="26"/>
      <c r="K34" s="26"/>
      <c r="L34" s="27"/>
      <c r="M34" s="31"/>
    </row>
    <row r="35" spans="1:13" s="12" customFormat="1" ht="44.25" customHeight="1">
      <c r="A35" s="87"/>
      <c r="B35" s="90"/>
      <c r="C35" s="106"/>
      <c r="D35" s="43"/>
      <c r="E35" s="40"/>
      <c r="F35" s="41"/>
      <c r="G35" s="42"/>
      <c r="H35" s="70">
        <f>SUM(H22:H34)</f>
        <v>3721000</v>
      </c>
      <c r="I35" s="105"/>
      <c r="J35" s="26"/>
      <c r="K35" s="26"/>
      <c r="L35" s="27"/>
      <c r="M35" s="31"/>
    </row>
    <row r="36" spans="1:13" s="12" customFormat="1" ht="23.25" customHeight="1">
      <c r="A36" s="83"/>
      <c r="B36" s="88" t="s">
        <v>86</v>
      </c>
      <c r="C36" s="95" t="s">
        <v>64</v>
      </c>
      <c r="D36" s="43" t="s">
        <v>38</v>
      </c>
      <c r="E36" s="47" t="s">
        <v>12</v>
      </c>
      <c r="F36" s="60">
        <v>135000</v>
      </c>
      <c r="G36" s="10">
        <v>18</v>
      </c>
      <c r="H36" s="11">
        <f>G36*F36</f>
        <v>2430000</v>
      </c>
      <c r="I36" s="103"/>
      <c r="J36" s="26"/>
      <c r="K36" s="26"/>
      <c r="L36" s="27"/>
      <c r="M36" s="31"/>
    </row>
    <row r="37" spans="1:13" s="12" customFormat="1" ht="23.25" customHeight="1">
      <c r="A37" s="86">
        <v>3</v>
      </c>
      <c r="B37" s="89"/>
      <c r="C37" s="96"/>
      <c r="D37" s="46" t="s">
        <v>13</v>
      </c>
      <c r="E37" s="47" t="str">
        <f>E9</f>
        <v>Kg</v>
      </c>
      <c r="F37" s="60">
        <v>25000</v>
      </c>
      <c r="G37" s="10">
        <v>14</v>
      </c>
      <c r="H37" s="11">
        <f t="shared" ref="H37:H48" si="4">G37*F37</f>
        <v>350000</v>
      </c>
      <c r="I37" s="104"/>
    </row>
    <row r="38" spans="1:13" s="12" customFormat="1" ht="23.25" customHeight="1">
      <c r="A38" s="86"/>
      <c r="B38" s="89"/>
      <c r="C38" s="96"/>
      <c r="D38" s="39" t="s">
        <v>37</v>
      </c>
      <c r="E38" s="47" t="s">
        <v>12</v>
      </c>
      <c r="F38" s="60">
        <v>15000</v>
      </c>
      <c r="G38" s="10">
        <v>13</v>
      </c>
      <c r="H38" s="11">
        <f t="shared" si="4"/>
        <v>195000</v>
      </c>
      <c r="I38" s="104"/>
    </row>
    <row r="39" spans="1:13" s="14" customFormat="1" ht="23.25" customHeight="1">
      <c r="A39" s="86"/>
      <c r="B39" s="89"/>
      <c r="C39" s="96"/>
      <c r="D39" s="46" t="s">
        <v>15</v>
      </c>
      <c r="E39" s="47" t="str">
        <f>E12</f>
        <v>Kg</v>
      </c>
      <c r="F39" s="60">
        <v>17000</v>
      </c>
      <c r="G39" s="10"/>
      <c r="H39" s="11">
        <f t="shared" si="4"/>
        <v>0</v>
      </c>
      <c r="I39" s="104"/>
      <c r="J39" s="26"/>
      <c r="K39" s="26"/>
      <c r="L39" s="27"/>
      <c r="M39" s="32"/>
    </row>
    <row r="40" spans="1:13" s="14" customFormat="1" ht="23.25" customHeight="1">
      <c r="A40" s="86"/>
      <c r="B40" s="89"/>
      <c r="C40" s="96"/>
      <c r="D40" s="43" t="s">
        <v>28</v>
      </c>
      <c r="E40" s="47" t="s">
        <v>20</v>
      </c>
      <c r="F40" s="60">
        <v>20000</v>
      </c>
      <c r="G40" s="10">
        <v>2</v>
      </c>
      <c r="H40" s="11">
        <f t="shared" si="4"/>
        <v>40000</v>
      </c>
      <c r="I40" s="104"/>
      <c r="J40" s="26"/>
      <c r="K40" s="26"/>
      <c r="L40" s="27"/>
      <c r="M40" s="32"/>
    </row>
    <row r="41" spans="1:13" s="14" customFormat="1" ht="23.25" customHeight="1">
      <c r="A41" s="86"/>
      <c r="B41" s="89"/>
      <c r="C41" s="96"/>
      <c r="D41" s="43" t="s">
        <v>29</v>
      </c>
      <c r="E41" s="47" t="s">
        <v>12</v>
      </c>
      <c r="F41" s="60">
        <v>5000</v>
      </c>
      <c r="G41" s="10">
        <v>0.5</v>
      </c>
      <c r="H41" s="11">
        <f t="shared" si="4"/>
        <v>2500</v>
      </c>
      <c r="I41" s="104"/>
      <c r="J41" s="26"/>
      <c r="K41" s="26"/>
      <c r="L41" s="27"/>
      <c r="M41" s="32"/>
    </row>
    <row r="42" spans="1:13" s="14" customFormat="1" ht="23.25" customHeight="1">
      <c r="A42" s="86"/>
      <c r="B42" s="89"/>
      <c r="C42" s="96"/>
      <c r="D42" s="43" t="s">
        <v>30</v>
      </c>
      <c r="E42" s="47" t="s">
        <v>22</v>
      </c>
      <c r="F42" s="60">
        <v>45000</v>
      </c>
      <c r="G42" s="10">
        <v>2</v>
      </c>
      <c r="H42" s="11">
        <f t="shared" si="4"/>
        <v>90000</v>
      </c>
      <c r="I42" s="104"/>
      <c r="J42" s="26"/>
      <c r="K42" s="26"/>
      <c r="L42" s="27"/>
      <c r="M42" s="32"/>
    </row>
    <row r="43" spans="1:13" s="14" customFormat="1" ht="23.25" customHeight="1">
      <c r="A43" s="86"/>
      <c r="B43" s="89"/>
      <c r="C43" s="96"/>
      <c r="D43" s="43" t="s">
        <v>31</v>
      </c>
      <c r="E43" s="47" t="s">
        <v>12</v>
      </c>
      <c r="F43" s="60">
        <v>60000</v>
      </c>
      <c r="G43" s="10">
        <v>0.4</v>
      </c>
      <c r="H43" s="11">
        <f t="shared" si="4"/>
        <v>24000</v>
      </c>
      <c r="I43" s="104"/>
      <c r="J43" s="26"/>
      <c r="K43" s="26"/>
      <c r="L43" s="27"/>
      <c r="M43" s="32"/>
    </row>
    <row r="44" spans="1:13" s="14" customFormat="1" ht="23.25" customHeight="1">
      <c r="A44" s="86"/>
      <c r="B44" s="89"/>
      <c r="C44" s="96"/>
      <c r="D44" s="43" t="s">
        <v>34</v>
      </c>
      <c r="E44" s="47" t="s">
        <v>20</v>
      </c>
      <c r="F44" s="60">
        <v>34000</v>
      </c>
      <c r="G44" s="10">
        <v>0.5</v>
      </c>
      <c r="H44" s="11">
        <f t="shared" si="4"/>
        <v>17000</v>
      </c>
      <c r="I44" s="104"/>
      <c r="J44" s="26"/>
      <c r="K44" s="26"/>
      <c r="L44" s="27"/>
      <c r="M44" s="32"/>
    </row>
    <row r="45" spans="1:13" s="14" customFormat="1" ht="23.25" customHeight="1">
      <c r="A45" s="86"/>
      <c r="B45" s="89"/>
      <c r="C45" s="96"/>
      <c r="D45" s="43" t="s">
        <v>32</v>
      </c>
      <c r="E45" s="47" t="s">
        <v>12</v>
      </c>
      <c r="F45" s="60">
        <v>55000</v>
      </c>
      <c r="G45" s="10">
        <v>0.3</v>
      </c>
      <c r="H45" s="11">
        <f t="shared" si="4"/>
        <v>16500</v>
      </c>
      <c r="I45" s="104"/>
      <c r="J45" s="26"/>
      <c r="K45" s="26"/>
      <c r="L45" s="27"/>
      <c r="M45" s="32"/>
    </row>
    <row r="46" spans="1:13" s="14" customFormat="1" ht="23.25" customHeight="1">
      <c r="A46" s="86"/>
      <c r="B46" s="89"/>
      <c r="C46" s="96"/>
      <c r="D46" s="43" t="s">
        <v>35</v>
      </c>
      <c r="E46" s="47" t="s">
        <v>12</v>
      </c>
      <c r="F46" s="60">
        <v>50000</v>
      </c>
      <c r="G46" s="10"/>
      <c r="H46" s="11">
        <f t="shared" si="4"/>
        <v>0</v>
      </c>
      <c r="I46" s="104"/>
      <c r="J46" s="26"/>
      <c r="K46" s="26"/>
      <c r="L46" s="27"/>
      <c r="M46" s="32"/>
    </row>
    <row r="47" spans="1:13" s="14" customFormat="1" ht="23.25" customHeight="1">
      <c r="A47" s="86"/>
      <c r="B47" s="89"/>
      <c r="C47" s="96"/>
      <c r="D47" s="43" t="s">
        <v>40</v>
      </c>
      <c r="E47" s="47" t="s">
        <v>12</v>
      </c>
      <c r="F47" s="60">
        <v>30000</v>
      </c>
      <c r="G47" s="10">
        <v>0.4</v>
      </c>
      <c r="H47" s="11">
        <f t="shared" si="4"/>
        <v>12000</v>
      </c>
      <c r="I47" s="104"/>
      <c r="J47" s="26"/>
      <c r="K47" s="26"/>
      <c r="L47" s="27"/>
      <c r="M47" s="32"/>
    </row>
    <row r="48" spans="1:13" s="14" customFormat="1" ht="23.25" customHeight="1">
      <c r="A48" s="86"/>
      <c r="B48" s="89"/>
      <c r="C48" s="96"/>
      <c r="D48" s="43" t="s">
        <v>33</v>
      </c>
      <c r="E48" s="47" t="s">
        <v>12</v>
      </c>
      <c r="F48" s="41">
        <v>56300</v>
      </c>
      <c r="G48" s="10">
        <v>12</v>
      </c>
      <c r="H48" s="11">
        <f t="shared" si="4"/>
        <v>675600</v>
      </c>
      <c r="I48" s="104"/>
      <c r="J48" s="26"/>
      <c r="K48" s="26"/>
      <c r="L48" s="27"/>
      <c r="M48" s="32"/>
    </row>
    <row r="49" spans="1:13" s="14" customFormat="1" ht="27" customHeight="1">
      <c r="A49" s="86"/>
      <c r="B49" s="89"/>
      <c r="C49" s="106"/>
      <c r="D49" s="43"/>
      <c r="E49" s="40"/>
      <c r="F49" s="41"/>
      <c r="G49" s="42"/>
      <c r="H49" s="70">
        <f>SUM(H36:H48)</f>
        <v>3852600</v>
      </c>
      <c r="I49" s="104"/>
      <c r="J49" s="26"/>
      <c r="K49" s="26"/>
      <c r="L49" s="27"/>
      <c r="M49" s="32"/>
    </row>
    <row r="50" spans="1:13" s="14" customFormat="1" ht="23.25" customHeight="1">
      <c r="A50" s="86"/>
      <c r="B50" s="89"/>
      <c r="C50" s="97" t="s">
        <v>53</v>
      </c>
      <c r="D50" s="39" t="s">
        <v>11</v>
      </c>
      <c r="E50" s="40" t="s">
        <v>12</v>
      </c>
      <c r="F50" s="41">
        <v>150000</v>
      </c>
      <c r="G50" s="10">
        <v>11</v>
      </c>
      <c r="H50" s="11">
        <f>G50*F50</f>
        <v>1650000</v>
      </c>
      <c r="I50" s="104"/>
      <c r="J50" s="33"/>
      <c r="K50" s="26"/>
      <c r="L50" s="27"/>
      <c r="M50" s="34"/>
    </row>
    <row r="51" spans="1:13" s="12" customFormat="1" ht="23.25" customHeight="1">
      <c r="A51" s="86"/>
      <c r="B51" s="89"/>
      <c r="C51" s="98"/>
      <c r="D51" s="39" t="s">
        <v>17</v>
      </c>
      <c r="E51" s="40" t="s">
        <v>18</v>
      </c>
      <c r="F51" s="41">
        <v>4500</v>
      </c>
      <c r="G51" s="10">
        <v>165</v>
      </c>
      <c r="H51" s="11">
        <f t="shared" ref="H51:H61" si="5">G51*F51</f>
        <v>742500</v>
      </c>
      <c r="I51" s="104"/>
      <c r="J51" s="26"/>
      <c r="K51" s="26"/>
      <c r="L51" s="27"/>
      <c r="M51" s="32"/>
    </row>
    <row r="52" spans="1:13" s="12" customFormat="1" ht="23.25" customHeight="1">
      <c r="A52" s="86"/>
      <c r="B52" s="89"/>
      <c r="C52" s="98"/>
      <c r="D52" s="39" t="s">
        <v>39</v>
      </c>
      <c r="E52" s="40" t="s">
        <v>12</v>
      </c>
      <c r="F52" s="41">
        <v>170000</v>
      </c>
      <c r="G52" s="10">
        <v>7</v>
      </c>
      <c r="H52" s="11">
        <f t="shared" si="5"/>
        <v>1190000</v>
      </c>
      <c r="I52" s="104"/>
      <c r="J52" s="26"/>
      <c r="K52" s="26"/>
      <c r="L52" s="27"/>
      <c r="M52" s="32"/>
    </row>
    <row r="53" spans="1:13" s="12" customFormat="1" ht="23.25" customHeight="1">
      <c r="A53" s="86"/>
      <c r="B53" s="89"/>
      <c r="C53" s="98"/>
      <c r="D53" s="39" t="s">
        <v>41</v>
      </c>
      <c r="E53" s="40" t="s">
        <v>12</v>
      </c>
      <c r="F53" s="41">
        <v>15000</v>
      </c>
      <c r="G53" s="10">
        <v>12</v>
      </c>
      <c r="H53" s="11">
        <f t="shared" si="5"/>
        <v>180000</v>
      </c>
      <c r="I53" s="104"/>
      <c r="J53" s="26"/>
      <c r="K53" s="26"/>
      <c r="L53" s="27"/>
      <c r="M53" s="32"/>
    </row>
    <row r="54" spans="1:13" s="12" customFormat="1" ht="23.25" customHeight="1">
      <c r="A54" s="86"/>
      <c r="B54" s="89"/>
      <c r="C54" s="98"/>
      <c r="D54" s="43" t="s">
        <v>15</v>
      </c>
      <c r="E54" s="40" t="s">
        <v>12</v>
      </c>
      <c r="F54" s="41">
        <v>17000</v>
      </c>
      <c r="G54" s="10"/>
      <c r="H54" s="11"/>
      <c r="I54" s="104"/>
      <c r="J54" s="26"/>
      <c r="K54" s="26"/>
      <c r="L54" s="27"/>
      <c r="M54" s="32"/>
    </row>
    <row r="55" spans="1:13" s="12" customFormat="1" ht="17.25" customHeight="1">
      <c r="A55" s="86"/>
      <c r="B55" s="89"/>
      <c r="C55" s="98"/>
      <c r="D55" s="43" t="s">
        <v>28</v>
      </c>
      <c r="E55" s="40" t="s">
        <v>20</v>
      </c>
      <c r="F55" s="41">
        <v>20000</v>
      </c>
      <c r="G55" s="10">
        <v>3</v>
      </c>
      <c r="H55" s="11">
        <f t="shared" si="5"/>
        <v>60000</v>
      </c>
      <c r="I55" s="104"/>
      <c r="J55" s="26"/>
      <c r="K55" s="26"/>
      <c r="L55" s="27"/>
      <c r="M55" s="32"/>
    </row>
    <row r="56" spans="1:13" s="12" customFormat="1" ht="23.25" customHeight="1">
      <c r="A56" s="86"/>
      <c r="B56" s="89"/>
      <c r="C56" s="98"/>
      <c r="D56" s="43" t="s">
        <v>29</v>
      </c>
      <c r="E56" s="40" t="s">
        <v>12</v>
      </c>
      <c r="F56" s="41">
        <v>5000</v>
      </c>
      <c r="G56" s="10">
        <v>0.5</v>
      </c>
      <c r="H56" s="11">
        <f t="shared" si="5"/>
        <v>2500</v>
      </c>
      <c r="I56" s="104"/>
      <c r="J56" s="26"/>
      <c r="K56" s="26"/>
      <c r="L56" s="27"/>
      <c r="M56" s="32"/>
    </row>
    <row r="57" spans="1:13" s="12" customFormat="1" ht="23.25" customHeight="1">
      <c r="A57" s="86"/>
      <c r="B57" s="89"/>
      <c r="C57" s="98"/>
      <c r="D57" s="43" t="s">
        <v>30</v>
      </c>
      <c r="E57" s="40" t="s">
        <v>22</v>
      </c>
      <c r="F57" s="41">
        <v>45000</v>
      </c>
      <c r="G57" s="10">
        <v>2</v>
      </c>
      <c r="H57" s="11">
        <f t="shared" si="5"/>
        <v>90000</v>
      </c>
      <c r="I57" s="104"/>
      <c r="J57" s="26"/>
      <c r="K57" s="26"/>
      <c r="L57" s="27"/>
      <c r="M57" s="32"/>
    </row>
    <row r="58" spans="1:13" s="12" customFormat="1" ht="23.25" customHeight="1">
      <c r="A58" s="86"/>
      <c r="B58" s="89"/>
      <c r="C58" s="98"/>
      <c r="D58" s="43" t="s">
        <v>31</v>
      </c>
      <c r="E58" s="40" t="s">
        <v>12</v>
      </c>
      <c r="F58" s="41">
        <v>60000</v>
      </c>
      <c r="G58" s="10">
        <v>0.4</v>
      </c>
      <c r="H58" s="11">
        <f t="shared" si="5"/>
        <v>24000</v>
      </c>
      <c r="I58" s="104"/>
      <c r="J58" s="26"/>
      <c r="K58" s="26"/>
      <c r="L58" s="27"/>
      <c r="M58" s="32"/>
    </row>
    <row r="59" spans="1:13" s="12" customFormat="1" ht="23.25" customHeight="1">
      <c r="A59" s="86"/>
      <c r="B59" s="89"/>
      <c r="C59" s="98"/>
      <c r="D59" s="43" t="s">
        <v>34</v>
      </c>
      <c r="E59" s="40" t="s">
        <v>20</v>
      </c>
      <c r="F59" s="41">
        <v>34000</v>
      </c>
      <c r="G59" s="10">
        <v>0.5</v>
      </c>
      <c r="H59" s="11">
        <f t="shared" si="5"/>
        <v>17000</v>
      </c>
      <c r="I59" s="104"/>
      <c r="J59" s="26"/>
      <c r="K59" s="26"/>
      <c r="L59" s="27"/>
      <c r="M59" s="32"/>
    </row>
    <row r="60" spans="1:13" s="12" customFormat="1" ht="23.25" customHeight="1">
      <c r="A60" s="86"/>
      <c r="B60" s="89"/>
      <c r="C60" s="98"/>
      <c r="D60" s="43" t="s">
        <v>32</v>
      </c>
      <c r="E60" s="40" t="s">
        <v>12</v>
      </c>
      <c r="F60" s="41">
        <v>55000</v>
      </c>
      <c r="G60" s="10">
        <v>0.3</v>
      </c>
      <c r="H60" s="11">
        <f t="shared" si="5"/>
        <v>16500</v>
      </c>
      <c r="I60" s="104"/>
      <c r="J60" s="26"/>
      <c r="K60" s="26"/>
      <c r="L60" s="27"/>
      <c r="M60" s="32"/>
    </row>
    <row r="61" spans="1:13" s="12" customFormat="1" ht="23.25" customHeight="1">
      <c r="A61" s="86"/>
      <c r="B61" s="89"/>
      <c r="C61" s="98"/>
      <c r="D61" s="43" t="s">
        <v>35</v>
      </c>
      <c r="E61" s="40" t="s">
        <v>12</v>
      </c>
      <c r="F61" s="41">
        <v>50000</v>
      </c>
      <c r="G61" s="10">
        <v>0.2</v>
      </c>
      <c r="H61" s="11">
        <f t="shared" si="5"/>
        <v>10000</v>
      </c>
      <c r="I61" s="104"/>
      <c r="J61" s="26"/>
      <c r="K61" s="26"/>
      <c r="L61" s="27"/>
      <c r="M61" s="32"/>
    </row>
    <row r="62" spans="1:13" s="12" customFormat="1" ht="23.25" customHeight="1">
      <c r="A62" s="87"/>
      <c r="B62" s="90"/>
      <c r="C62" s="99"/>
      <c r="D62" s="46"/>
      <c r="E62" s="40"/>
      <c r="F62" s="41"/>
      <c r="G62" s="10"/>
      <c r="H62" s="70">
        <f>SUM(H50:H61)</f>
        <v>3982500</v>
      </c>
      <c r="I62" s="105"/>
      <c r="J62" s="25"/>
      <c r="K62" s="25"/>
      <c r="L62" s="25"/>
      <c r="M62" s="25"/>
    </row>
    <row r="63" spans="1:13" s="12" customFormat="1" ht="23.25" customHeight="1">
      <c r="A63" s="85">
        <v>4</v>
      </c>
      <c r="B63" s="88" t="s">
        <v>87</v>
      </c>
      <c r="C63" s="95" t="s">
        <v>52</v>
      </c>
      <c r="D63" s="59" t="s">
        <v>16</v>
      </c>
      <c r="E63" s="47" t="s">
        <v>12</v>
      </c>
      <c r="F63" s="60">
        <v>100000</v>
      </c>
      <c r="G63" s="10">
        <v>12</v>
      </c>
      <c r="H63" s="11">
        <f>G63*F63</f>
        <v>1200000</v>
      </c>
      <c r="I63" s="94"/>
      <c r="J63" s="25"/>
      <c r="K63" s="25"/>
      <c r="L63" s="25"/>
      <c r="M63" s="25"/>
    </row>
    <row r="64" spans="1:13" s="12" customFormat="1" ht="23.25" customHeight="1">
      <c r="A64" s="86"/>
      <c r="B64" s="89"/>
      <c r="C64" s="96"/>
      <c r="D64" s="59" t="s">
        <v>13</v>
      </c>
      <c r="E64" s="47" t="s">
        <v>12</v>
      </c>
      <c r="F64" s="60">
        <v>25000</v>
      </c>
      <c r="G64" s="10">
        <v>14</v>
      </c>
      <c r="H64" s="11">
        <f t="shared" ref="H64:H76" si="6">G64*F64</f>
        <v>350000</v>
      </c>
      <c r="I64" s="94"/>
    </row>
    <row r="65" spans="1:9" s="12" customFormat="1" ht="23.25" customHeight="1">
      <c r="A65" s="86"/>
      <c r="B65" s="89"/>
      <c r="C65" s="96"/>
      <c r="D65" s="59" t="s">
        <v>37</v>
      </c>
      <c r="E65" s="47" t="s">
        <v>12</v>
      </c>
      <c r="F65" s="60">
        <v>15000</v>
      </c>
      <c r="G65" s="10">
        <v>13</v>
      </c>
      <c r="H65" s="11">
        <f t="shared" si="6"/>
        <v>195000</v>
      </c>
      <c r="I65" s="94"/>
    </row>
    <row r="66" spans="1:9" s="12" customFormat="1" ht="23.25" customHeight="1">
      <c r="A66" s="86"/>
      <c r="B66" s="89"/>
      <c r="C66" s="96"/>
      <c r="D66" s="59" t="s">
        <v>11</v>
      </c>
      <c r="E66" s="47" t="s">
        <v>12</v>
      </c>
      <c r="F66" s="60">
        <v>150000</v>
      </c>
      <c r="G66" s="10">
        <v>7.5</v>
      </c>
      <c r="H66" s="11">
        <f t="shared" si="6"/>
        <v>1125000</v>
      </c>
      <c r="I66" s="94"/>
    </row>
    <row r="67" spans="1:9" s="12" customFormat="1" ht="23.25" customHeight="1">
      <c r="A67" s="86"/>
      <c r="B67" s="89"/>
      <c r="C67" s="96"/>
      <c r="D67" s="59" t="s">
        <v>42</v>
      </c>
      <c r="E67" s="47" t="s">
        <v>12</v>
      </c>
      <c r="F67" s="60">
        <v>17000</v>
      </c>
      <c r="G67" s="10">
        <v>9</v>
      </c>
      <c r="H67" s="11">
        <f t="shared" si="6"/>
        <v>153000</v>
      </c>
      <c r="I67" s="94"/>
    </row>
    <row r="68" spans="1:9" s="12" customFormat="1" ht="23.25" customHeight="1">
      <c r="A68" s="86"/>
      <c r="B68" s="89"/>
      <c r="C68" s="96"/>
      <c r="D68" s="61" t="s">
        <v>15</v>
      </c>
      <c r="E68" s="47" t="s">
        <v>12</v>
      </c>
      <c r="F68" s="60">
        <v>17000</v>
      </c>
      <c r="G68" s="10">
        <v>2</v>
      </c>
      <c r="H68" s="11">
        <f t="shared" si="6"/>
        <v>34000</v>
      </c>
      <c r="I68" s="94"/>
    </row>
    <row r="69" spans="1:9" s="12" customFormat="1" ht="23.25" customHeight="1">
      <c r="A69" s="86"/>
      <c r="B69" s="89"/>
      <c r="C69" s="96"/>
      <c r="D69" s="43" t="s">
        <v>28</v>
      </c>
      <c r="E69" s="40" t="s">
        <v>20</v>
      </c>
      <c r="F69" s="41">
        <v>20000</v>
      </c>
      <c r="G69" s="10">
        <v>2</v>
      </c>
      <c r="H69" s="11">
        <f t="shared" si="6"/>
        <v>40000</v>
      </c>
      <c r="I69" s="94"/>
    </row>
    <row r="70" spans="1:9" s="12" customFormat="1" ht="23.25" customHeight="1">
      <c r="A70" s="86"/>
      <c r="B70" s="89"/>
      <c r="C70" s="96"/>
      <c r="D70" s="43" t="s">
        <v>29</v>
      </c>
      <c r="E70" s="40" t="s">
        <v>12</v>
      </c>
      <c r="F70" s="41">
        <v>5000</v>
      </c>
      <c r="G70" s="10">
        <v>0.5</v>
      </c>
      <c r="H70" s="11">
        <f t="shared" si="6"/>
        <v>2500</v>
      </c>
      <c r="I70" s="94"/>
    </row>
    <row r="71" spans="1:9" s="12" customFormat="1" ht="23.25" customHeight="1">
      <c r="A71" s="86"/>
      <c r="B71" s="89"/>
      <c r="C71" s="96"/>
      <c r="D71" s="43" t="s">
        <v>30</v>
      </c>
      <c r="E71" s="40" t="s">
        <v>22</v>
      </c>
      <c r="F71" s="41">
        <v>45000</v>
      </c>
      <c r="G71" s="10">
        <v>2</v>
      </c>
      <c r="H71" s="11">
        <f t="shared" si="6"/>
        <v>90000</v>
      </c>
      <c r="I71" s="94"/>
    </row>
    <row r="72" spans="1:9" s="12" customFormat="1" ht="23.25" customHeight="1">
      <c r="A72" s="86"/>
      <c r="B72" s="89"/>
      <c r="C72" s="96"/>
      <c r="D72" s="43" t="s">
        <v>31</v>
      </c>
      <c r="E72" s="40" t="s">
        <v>12</v>
      </c>
      <c r="F72" s="41">
        <v>60000</v>
      </c>
      <c r="G72" s="10">
        <v>0.4</v>
      </c>
      <c r="H72" s="11">
        <f t="shared" si="6"/>
        <v>24000</v>
      </c>
      <c r="I72" s="94"/>
    </row>
    <row r="73" spans="1:9" s="12" customFormat="1" ht="23.25" customHeight="1">
      <c r="A73" s="86"/>
      <c r="B73" s="89"/>
      <c r="C73" s="96"/>
      <c r="D73" s="43" t="s">
        <v>34</v>
      </c>
      <c r="E73" s="40" t="s">
        <v>20</v>
      </c>
      <c r="F73" s="41">
        <v>34000</v>
      </c>
      <c r="G73" s="10">
        <v>0.5</v>
      </c>
      <c r="H73" s="11">
        <f t="shared" si="6"/>
        <v>17000</v>
      </c>
      <c r="I73" s="94"/>
    </row>
    <row r="74" spans="1:9" s="12" customFormat="1" ht="23.25" customHeight="1">
      <c r="A74" s="86"/>
      <c r="B74" s="89"/>
      <c r="C74" s="96"/>
      <c r="D74" s="43" t="s">
        <v>32</v>
      </c>
      <c r="E74" s="40" t="s">
        <v>12</v>
      </c>
      <c r="F74" s="41">
        <v>55000</v>
      </c>
      <c r="G74" s="10">
        <v>0.3</v>
      </c>
      <c r="H74" s="11">
        <f t="shared" si="6"/>
        <v>16500</v>
      </c>
      <c r="I74" s="94"/>
    </row>
    <row r="75" spans="1:9" s="12" customFormat="1" ht="23.25" customHeight="1">
      <c r="A75" s="86"/>
      <c r="B75" s="89"/>
      <c r="C75" s="96"/>
      <c r="D75" s="43" t="s">
        <v>35</v>
      </c>
      <c r="E75" s="40" t="s">
        <v>12</v>
      </c>
      <c r="F75" s="41">
        <v>50000</v>
      </c>
      <c r="G75" s="10">
        <v>0.2</v>
      </c>
      <c r="H75" s="11">
        <f t="shared" si="6"/>
        <v>10000</v>
      </c>
      <c r="I75" s="94"/>
    </row>
    <row r="76" spans="1:9" s="12" customFormat="1" ht="23.25" customHeight="1">
      <c r="A76" s="86"/>
      <c r="B76" s="89"/>
      <c r="C76" s="96"/>
      <c r="D76" s="43" t="s">
        <v>33</v>
      </c>
      <c r="E76" s="40" t="s">
        <v>12</v>
      </c>
      <c r="F76" s="41">
        <v>56300</v>
      </c>
      <c r="G76" s="10">
        <v>12</v>
      </c>
      <c r="H76" s="11">
        <f t="shared" si="6"/>
        <v>675600</v>
      </c>
      <c r="I76" s="94"/>
    </row>
    <row r="77" spans="1:9" s="12" customFormat="1" ht="23.25" customHeight="1">
      <c r="A77" s="86"/>
      <c r="B77" s="89"/>
      <c r="C77" s="106"/>
      <c r="D77" s="43"/>
      <c r="E77" s="40"/>
      <c r="F77" s="41"/>
      <c r="G77" s="10"/>
      <c r="H77" s="70">
        <f>SUM(H63:H76)</f>
        <v>3932600</v>
      </c>
      <c r="I77" s="94"/>
    </row>
    <row r="78" spans="1:9" s="12" customFormat="1" ht="23.25" customHeight="1">
      <c r="A78" s="86"/>
      <c r="B78" s="89"/>
      <c r="C78" s="97" t="s">
        <v>51</v>
      </c>
      <c r="D78" s="43" t="s">
        <v>11</v>
      </c>
      <c r="E78" s="40" t="s">
        <v>12</v>
      </c>
      <c r="F78" s="60">
        <v>150000</v>
      </c>
      <c r="G78" s="10">
        <v>11</v>
      </c>
      <c r="H78" s="11">
        <f>G78*F78</f>
        <v>1650000</v>
      </c>
      <c r="I78" s="94"/>
    </row>
    <row r="79" spans="1:9" s="12" customFormat="1" ht="23.25" customHeight="1">
      <c r="A79" s="86"/>
      <c r="B79" s="89"/>
      <c r="C79" s="98"/>
      <c r="D79" s="46" t="s">
        <v>47</v>
      </c>
      <c r="E79" s="40" t="str">
        <f>E51</f>
        <v>Quả</v>
      </c>
      <c r="F79" s="60">
        <v>4500</v>
      </c>
      <c r="G79" s="10">
        <v>170</v>
      </c>
      <c r="H79" s="11">
        <f t="shared" ref="H79:H90" si="7">G79*F79</f>
        <v>765000</v>
      </c>
      <c r="I79" s="94"/>
    </row>
    <row r="80" spans="1:9" s="12" customFormat="1" ht="23.25" customHeight="1">
      <c r="A80" s="86"/>
      <c r="B80" s="89"/>
      <c r="C80" s="98"/>
      <c r="D80" s="46" t="s">
        <v>43</v>
      </c>
      <c r="E80" s="40" t="s">
        <v>12</v>
      </c>
      <c r="F80" s="60">
        <v>15000</v>
      </c>
      <c r="G80" s="10">
        <v>13</v>
      </c>
      <c r="H80" s="11">
        <f t="shared" si="7"/>
        <v>195000</v>
      </c>
      <c r="I80" s="94"/>
    </row>
    <row r="81" spans="1:12" s="12" customFormat="1" ht="23.25" customHeight="1">
      <c r="A81" s="86"/>
      <c r="B81" s="89"/>
      <c r="C81" s="98"/>
      <c r="D81" s="46" t="s">
        <v>39</v>
      </c>
      <c r="E81" s="40" t="s">
        <v>12</v>
      </c>
      <c r="F81" s="60">
        <v>170000</v>
      </c>
      <c r="G81" s="10">
        <v>7</v>
      </c>
      <c r="H81" s="11">
        <f t="shared" si="7"/>
        <v>1190000</v>
      </c>
      <c r="I81" s="94"/>
    </row>
    <row r="82" spans="1:12" s="12" customFormat="1" ht="23.25" customHeight="1">
      <c r="A82" s="86"/>
      <c r="B82" s="89"/>
      <c r="C82" s="98"/>
      <c r="D82" s="43" t="s">
        <v>28</v>
      </c>
      <c r="E82" s="40" t="s">
        <v>20</v>
      </c>
      <c r="F82" s="60">
        <v>20000</v>
      </c>
      <c r="G82" s="10">
        <v>2</v>
      </c>
      <c r="H82" s="11">
        <f t="shared" si="7"/>
        <v>40000</v>
      </c>
      <c r="I82" s="94"/>
    </row>
    <row r="83" spans="1:12" s="12" customFormat="1" ht="23.25" customHeight="1">
      <c r="A83" s="86"/>
      <c r="B83" s="89"/>
      <c r="C83" s="98"/>
      <c r="D83" s="43" t="s">
        <v>29</v>
      </c>
      <c r="E83" s="40" t="s">
        <v>12</v>
      </c>
      <c r="F83" s="60">
        <v>5000</v>
      </c>
      <c r="G83" s="10">
        <v>0.5</v>
      </c>
      <c r="H83" s="11">
        <f t="shared" si="7"/>
        <v>2500</v>
      </c>
      <c r="I83" s="94"/>
    </row>
    <row r="84" spans="1:12" s="12" customFormat="1" ht="23.25" customHeight="1">
      <c r="A84" s="86"/>
      <c r="B84" s="89"/>
      <c r="C84" s="98"/>
      <c r="D84" s="43" t="s">
        <v>30</v>
      </c>
      <c r="E84" s="40" t="s">
        <v>22</v>
      </c>
      <c r="F84" s="60">
        <v>45000</v>
      </c>
      <c r="G84" s="10">
        <v>1</v>
      </c>
      <c r="H84" s="11">
        <f t="shared" si="7"/>
        <v>45000</v>
      </c>
      <c r="I84" s="94"/>
    </row>
    <row r="85" spans="1:12" s="12" customFormat="1" ht="23.25" customHeight="1">
      <c r="A85" s="86"/>
      <c r="B85" s="89"/>
      <c r="C85" s="98"/>
      <c r="D85" s="43" t="s">
        <v>31</v>
      </c>
      <c r="E85" s="40" t="s">
        <v>12</v>
      </c>
      <c r="F85" s="60">
        <v>60000</v>
      </c>
      <c r="G85" s="10">
        <v>0.4</v>
      </c>
      <c r="H85" s="11">
        <f t="shared" si="7"/>
        <v>24000</v>
      </c>
      <c r="I85" s="94"/>
    </row>
    <row r="86" spans="1:12" s="12" customFormat="1" ht="23.25" customHeight="1">
      <c r="A86" s="86"/>
      <c r="B86" s="89"/>
      <c r="C86" s="98"/>
      <c r="D86" s="43" t="s">
        <v>34</v>
      </c>
      <c r="E86" s="40" t="s">
        <v>20</v>
      </c>
      <c r="F86" s="60">
        <v>34000</v>
      </c>
      <c r="G86" s="10">
        <v>0.5</v>
      </c>
      <c r="H86" s="11">
        <f t="shared" si="7"/>
        <v>17000</v>
      </c>
      <c r="I86" s="94"/>
    </row>
    <row r="87" spans="1:12" s="12" customFormat="1" ht="23.25" customHeight="1">
      <c r="A87" s="86"/>
      <c r="B87" s="89"/>
      <c r="C87" s="98"/>
      <c r="D87" s="43" t="s">
        <v>32</v>
      </c>
      <c r="E87" s="40" t="s">
        <v>12</v>
      </c>
      <c r="F87" s="60">
        <v>55000</v>
      </c>
      <c r="G87" s="10">
        <v>0.3</v>
      </c>
      <c r="H87" s="11">
        <f t="shared" si="7"/>
        <v>16500</v>
      </c>
      <c r="I87" s="94"/>
    </row>
    <row r="88" spans="1:12" s="12" customFormat="1" ht="23.25" customHeight="1">
      <c r="A88" s="86"/>
      <c r="B88" s="89"/>
      <c r="C88" s="98"/>
      <c r="D88" s="43" t="s">
        <v>35</v>
      </c>
      <c r="E88" s="40" t="s">
        <v>12</v>
      </c>
      <c r="F88" s="60">
        <v>50000</v>
      </c>
      <c r="G88" s="10">
        <v>0.2</v>
      </c>
      <c r="H88" s="11">
        <f t="shared" si="7"/>
        <v>10000</v>
      </c>
      <c r="I88" s="94"/>
      <c r="L88" s="12">
        <f>G20+G48+G76+G104+G132</f>
        <v>60</v>
      </c>
    </row>
    <row r="89" spans="1:12" s="12" customFormat="1" ht="23.25" customHeight="1">
      <c r="A89" s="86"/>
      <c r="B89" s="89"/>
      <c r="C89" s="98"/>
      <c r="D89" s="43" t="s">
        <v>40</v>
      </c>
      <c r="E89" s="40" t="s">
        <v>12</v>
      </c>
      <c r="F89" s="60">
        <v>30000</v>
      </c>
      <c r="G89" s="10"/>
      <c r="H89" s="11">
        <f t="shared" si="7"/>
        <v>0</v>
      </c>
      <c r="I89" s="94"/>
    </row>
    <row r="90" spans="1:12" s="12" customFormat="1" ht="23.25" customHeight="1">
      <c r="A90" s="86"/>
      <c r="B90" s="89"/>
      <c r="C90" s="98"/>
      <c r="D90" s="43" t="s">
        <v>66</v>
      </c>
      <c r="E90" s="40" t="s">
        <v>12</v>
      </c>
      <c r="F90" s="60">
        <v>25000</v>
      </c>
      <c r="G90" s="10">
        <v>0.5</v>
      </c>
      <c r="H90" s="11">
        <f t="shared" si="7"/>
        <v>12500</v>
      </c>
      <c r="I90" s="94"/>
    </row>
    <row r="91" spans="1:12" s="12" customFormat="1" ht="23.25" customHeight="1">
      <c r="A91" s="87"/>
      <c r="B91" s="90"/>
      <c r="C91" s="99"/>
      <c r="D91" s="46"/>
      <c r="E91" s="40"/>
      <c r="F91" s="41"/>
      <c r="G91" s="10"/>
      <c r="H91" s="70">
        <f>SUM(H78:H90)</f>
        <v>3967500</v>
      </c>
      <c r="I91" s="94"/>
    </row>
    <row r="92" spans="1:12" s="12" customFormat="1" ht="23.25" customHeight="1">
      <c r="A92" s="85">
        <v>5</v>
      </c>
      <c r="B92" s="88" t="s">
        <v>88</v>
      </c>
      <c r="C92" s="97" t="s">
        <v>65</v>
      </c>
      <c r="D92" s="59" t="s">
        <v>11</v>
      </c>
      <c r="E92" s="47" t="str">
        <f>E50</f>
        <v>Kg</v>
      </c>
      <c r="F92" s="60">
        <v>150000</v>
      </c>
      <c r="G92" s="10">
        <v>12</v>
      </c>
      <c r="H92" s="11">
        <f>G92*F92</f>
        <v>1800000</v>
      </c>
      <c r="I92" s="94"/>
    </row>
    <row r="93" spans="1:12" s="12" customFormat="1" ht="23.25" customHeight="1">
      <c r="A93" s="86"/>
      <c r="B93" s="89"/>
      <c r="C93" s="98"/>
      <c r="D93" s="59" t="s">
        <v>44</v>
      </c>
      <c r="E93" s="47" t="str">
        <f>E51</f>
        <v>Quả</v>
      </c>
      <c r="F93" s="60">
        <v>4500</v>
      </c>
      <c r="G93" s="10">
        <v>200</v>
      </c>
      <c r="H93" s="11">
        <f t="shared" ref="H93:H104" si="8">G93*F93</f>
        <v>900000</v>
      </c>
      <c r="I93" s="94"/>
    </row>
    <row r="94" spans="1:12" s="12" customFormat="1" ht="23.25" customHeight="1">
      <c r="A94" s="86"/>
      <c r="B94" s="89"/>
      <c r="C94" s="98"/>
      <c r="D94" s="59" t="s">
        <v>13</v>
      </c>
      <c r="E94" s="47" t="s">
        <v>12</v>
      </c>
      <c r="F94" s="60">
        <v>25000</v>
      </c>
      <c r="G94" s="10">
        <v>14</v>
      </c>
      <c r="H94" s="11">
        <f t="shared" si="8"/>
        <v>350000</v>
      </c>
      <c r="I94" s="94"/>
    </row>
    <row r="95" spans="1:12" s="12" customFormat="1" ht="23.25" customHeight="1">
      <c r="A95" s="86"/>
      <c r="B95" s="89"/>
      <c r="C95" s="98"/>
      <c r="D95" s="59" t="s">
        <v>14</v>
      </c>
      <c r="E95" s="47" t="s">
        <v>12</v>
      </c>
      <c r="F95" s="60">
        <v>15000</v>
      </c>
      <c r="G95" s="10">
        <v>13</v>
      </c>
      <c r="H95" s="11">
        <f t="shared" si="8"/>
        <v>195000</v>
      </c>
      <c r="I95" s="94"/>
    </row>
    <row r="96" spans="1:12" s="12" customFormat="1" ht="23.25" customHeight="1">
      <c r="A96" s="86"/>
      <c r="B96" s="89"/>
      <c r="C96" s="98"/>
      <c r="D96" s="61" t="s">
        <v>28</v>
      </c>
      <c r="E96" s="47" t="s">
        <v>20</v>
      </c>
      <c r="F96" s="60">
        <v>20000</v>
      </c>
      <c r="G96" s="10">
        <v>2</v>
      </c>
      <c r="H96" s="11">
        <f t="shared" si="8"/>
        <v>40000</v>
      </c>
      <c r="I96" s="94"/>
    </row>
    <row r="97" spans="1:9" s="12" customFormat="1" ht="23.25" customHeight="1">
      <c r="A97" s="86"/>
      <c r="B97" s="89"/>
      <c r="C97" s="98"/>
      <c r="D97" s="61" t="s">
        <v>29</v>
      </c>
      <c r="E97" s="47" t="s">
        <v>12</v>
      </c>
      <c r="F97" s="60">
        <v>5000</v>
      </c>
      <c r="G97" s="10">
        <v>0.5</v>
      </c>
      <c r="H97" s="11">
        <f t="shared" si="8"/>
        <v>2500</v>
      </c>
      <c r="I97" s="94"/>
    </row>
    <row r="98" spans="1:9" s="12" customFormat="1" ht="23.25" customHeight="1">
      <c r="A98" s="86"/>
      <c r="B98" s="89"/>
      <c r="C98" s="98"/>
      <c r="D98" s="61" t="s">
        <v>30</v>
      </c>
      <c r="E98" s="47" t="s">
        <v>22</v>
      </c>
      <c r="F98" s="60">
        <v>45000</v>
      </c>
      <c r="G98" s="10"/>
      <c r="H98" s="11">
        <f t="shared" si="8"/>
        <v>0</v>
      </c>
      <c r="I98" s="94"/>
    </row>
    <row r="99" spans="1:9" s="12" customFormat="1" ht="23.25" customHeight="1">
      <c r="A99" s="86"/>
      <c r="B99" s="89"/>
      <c r="C99" s="98"/>
      <c r="D99" s="61" t="s">
        <v>31</v>
      </c>
      <c r="E99" s="47" t="s">
        <v>12</v>
      </c>
      <c r="F99" s="60">
        <v>60000</v>
      </c>
      <c r="G99" s="10">
        <v>0.4</v>
      </c>
      <c r="H99" s="11">
        <f t="shared" si="8"/>
        <v>24000</v>
      </c>
      <c r="I99" s="94"/>
    </row>
    <row r="100" spans="1:9" s="12" customFormat="1" ht="23.25" customHeight="1">
      <c r="A100" s="86"/>
      <c r="B100" s="89"/>
      <c r="C100" s="98"/>
      <c r="D100" s="61" t="s">
        <v>34</v>
      </c>
      <c r="E100" s="47" t="s">
        <v>20</v>
      </c>
      <c r="F100" s="60">
        <v>34000</v>
      </c>
      <c r="G100" s="10">
        <v>0.5</v>
      </c>
      <c r="H100" s="11">
        <f t="shared" si="8"/>
        <v>17000</v>
      </c>
      <c r="I100" s="94"/>
    </row>
    <row r="101" spans="1:9" s="12" customFormat="1" ht="23.25" customHeight="1">
      <c r="A101" s="86"/>
      <c r="B101" s="89"/>
      <c r="C101" s="98"/>
      <c r="D101" s="61" t="s">
        <v>32</v>
      </c>
      <c r="E101" s="47" t="s">
        <v>12</v>
      </c>
      <c r="F101" s="60">
        <v>55000</v>
      </c>
      <c r="G101" s="10">
        <v>0.3</v>
      </c>
      <c r="H101" s="11">
        <f t="shared" si="8"/>
        <v>16500</v>
      </c>
      <c r="I101" s="94"/>
    </row>
    <row r="102" spans="1:9" s="12" customFormat="1" ht="23.25" customHeight="1">
      <c r="A102" s="86"/>
      <c r="B102" s="89"/>
      <c r="C102" s="98"/>
      <c r="D102" s="61" t="s">
        <v>35</v>
      </c>
      <c r="E102" s="47" t="s">
        <v>12</v>
      </c>
      <c r="F102" s="60">
        <v>50000</v>
      </c>
      <c r="G102" s="10">
        <v>0.2</v>
      </c>
      <c r="H102" s="11">
        <f t="shared" si="8"/>
        <v>10000</v>
      </c>
      <c r="I102" s="94"/>
    </row>
    <row r="103" spans="1:9" s="12" customFormat="1" ht="23.25" customHeight="1">
      <c r="A103" s="86"/>
      <c r="B103" s="89"/>
      <c r="C103" s="98"/>
      <c r="D103" s="61" t="s">
        <v>40</v>
      </c>
      <c r="E103" s="47" t="s">
        <v>12</v>
      </c>
      <c r="F103" s="60">
        <v>30000</v>
      </c>
      <c r="G103" s="10"/>
      <c r="H103" s="11">
        <f t="shared" si="8"/>
        <v>0</v>
      </c>
      <c r="I103" s="94"/>
    </row>
    <row r="104" spans="1:9" s="12" customFormat="1" ht="23.25" customHeight="1">
      <c r="A104" s="86"/>
      <c r="B104" s="89"/>
      <c r="C104" s="98"/>
      <c r="D104" s="61" t="s">
        <v>33</v>
      </c>
      <c r="E104" s="47" t="s">
        <v>12</v>
      </c>
      <c r="F104" s="41">
        <v>56300</v>
      </c>
      <c r="G104" s="10">
        <v>12</v>
      </c>
      <c r="H104" s="11">
        <f t="shared" si="8"/>
        <v>675600</v>
      </c>
      <c r="I104" s="94"/>
    </row>
    <row r="105" spans="1:9" s="12" customFormat="1" ht="23.25" customHeight="1">
      <c r="A105" s="86"/>
      <c r="B105" s="89"/>
      <c r="C105" s="99"/>
      <c r="D105" s="43"/>
      <c r="E105" s="40"/>
      <c r="F105" s="41"/>
      <c r="G105" s="42"/>
      <c r="H105" s="70">
        <f>SUM(H92:H104)</f>
        <v>4030600</v>
      </c>
      <c r="I105" s="94"/>
    </row>
    <row r="106" spans="1:9" s="12" customFormat="1" ht="23.25" customHeight="1">
      <c r="A106" s="86"/>
      <c r="B106" s="89"/>
      <c r="C106" s="95" t="s">
        <v>67</v>
      </c>
      <c r="D106" s="59" t="s">
        <v>16</v>
      </c>
      <c r="E106" s="47" t="s">
        <v>12</v>
      </c>
      <c r="F106" s="60">
        <v>100000</v>
      </c>
      <c r="G106" s="10">
        <v>12</v>
      </c>
      <c r="H106" s="11">
        <f>G106*F106</f>
        <v>1200000</v>
      </c>
      <c r="I106" s="94"/>
    </row>
    <row r="107" spans="1:9" s="12" customFormat="1" ht="23.25" customHeight="1">
      <c r="A107" s="86"/>
      <c r="B107" s="89"/>
      <c r="C107" s="96"/>
      <c r="D107" s="59" t="s">
        <v>45</v>
      </c>
      <c r="E107" s="47" t="s">
        <v>12</v>
      </c>
      <c r="F107" s="60">
        <v>25000</v>
      </c>
      <c r="G107" s="10">
        <v>14</v>
      </c>
      <c r="H107" s="11">
        <f t="shared" ref="H107:H118" si="9">G107*F107</f>
        <v>350000</v>
      </c>
      <c r="I107" s="94"/>
    </row>
    <row r="108" spans="1:9" s="12" customFormat="1" ht="23.25" customHeight="1">
      <c r="A108" s="86"/>
      <c r="B108" s="89"/>
      <c r="C108" s="96"/>
      <c r="D108" s="59" t="s">
        <v>62</v>
      </c>
      <c r="E108" s="47" t="s">
        <v>12</v>
      </c>
      <c r="F108" s="60">
        <v>22000</v>
      </c>
      <c r="G108" s="10">
        <v>9</v>
      </c>
      <c r="H108" s="11">
        <f t="shared" si="9"/>
        <v>198000</v>
      </c>
      <c r="I108" s="94"/>
    </row>
    <row r="109" spans="1:9" s="12" customFormat="1" ht="23.25" customHeight="1">
      <c r="A109" s="86"/>
      <c r="B109" s="89"/>
      <c r="C109" s="96"/>
      <c r="D109" s="59" t="s">
        <v>11</v>
      </c>
      <c r="E109" s="47" t="s">
        <v>12</v>
      </c>
      <c r="F109" s="60">
        <v>150000</v>
      </c>
      <c r="G109" s="10">
        <v>10</v>
      </c>
      <c r="H109" s="11">
        <f t="shared" si="9"/>
        <v>1500000</v>
      </c>
      <c r="I109" s="94"/>
    </row>
    <row r="110" spans="1:9" s="12" customFormat="1" ht="23.25" customHeight="1">
      <c r="A110" s="86"/>
      <c r="B110" s="89"/>
      <c r="C110" s="96"/>
      <c r="D110" s="59" t="s">
        <v>43</v>
      </c>
      <c r="E110" s="47" t="s">
        <v>12</v>
      </c>
      <c r="F110" s="60">
        <v>15000</v>
      </c>
      <c r="G110" s="10">
        <v>13</v>
      </c>
      <c r="H110" s="11">
        <f t="shared" si="9"/>
        <v>195000</v>
      </c>
      <c r="I110" s="94"/>
    </row>
    <row r="111" spans="1:9" s="12" customFormat="1" ht="23.25" customHeight="1">
      <c r="A111" s="86"/>
      <c r="B111" s="89"/>
      <c r="C111" s="96"/>
      <c r="D111" s="61" t="s">
        <v>15</v>
      </c>
      <c r="E111" s="47" t="s">
        <v>12</v>
      </c>
      <c r="F111" s="60">
        <v>17000</v>
      </c>
      <c r="G111" s="10"/>
      <c r="H111" s="11">
        <f t="shared" si="9"/>
        <v>0</v>
      </c>
      <c r="I111" s="94"/>
    </row>
    <row r="112" spans="1:9" s="12" customFormat="1" ht="23.25" customHeight="1">
      <c r="A112" s="86"/>
      <c r="B112" s="89"/>
      <c r="C112" s="96"/>
      <c r="D112" s="43" t="s">
        <v>28</v>
      </c>
      <c r="E112" s="40" t="s">
        <v>20</v>
      </c>
      <c r="F112" s="41">
        <v>20000</v>
      </c>
      <c r="G112" s="10">
        <v>2</v>
      </c>
      <c r="H112" s="11">
        <f t="shared" si="9"/>
        <v>40000</v>
      </c>
      <c r="I112" s="94"/>
    </row>
    <row r="113" spans="1:9" s="12" customFormat="1" ht="23.25" customHeight="1">
      <c r="A113" s="86"/>
      <c r="B113" s="89"/>
      <c r="C113" s="96"/>
      <c r="D113" s="43" t="s">
        <v>29</v>
      </c>
      <c r="E113" s="40" t="s">
        <v>12</v>
      </c>
      <c r="F113" s="41">
        <v>5000</v>
      </c>
      <c r="G113" s="10">
        <v>0.5</v>
      </c>
      <c r="H113" s="11">
        <f t="shared" si="9"/>
        <v>2500</v>
      </c>
      <c r="I113" s="94"/>
    </row>
    <row r="114" spans="1:9" s="12" customFormat="1" ht="23.25" customHeight="1">
      <c r="A114" s="86"/>
      <c r="B114" s="89"/>
      <c r="C114" s="96"/>
      <c r="D114" s="43" t="s">
        <v>30</v>
      </c>
      <c r="E114" s="40" t="s">
        <v>22</v>
      </c>
      <c r="F114" s="41">
        <v>45000</v>
      </c>
      <c r="G114" s="10">
        <v>3</v>
      </c>
      <c r="H114" s="11">
        <f t="shared" si="9"/>
        <v>135000</v>
      </c>
      <c r="I114" s="94"/>
    </row>
    <row r="115" spans="1:9" s="12" customFormat="1" ht="23.25" customHeight="1">
      <c r="A115" s="86"/>
      <c r="B115" s="89"/>
      <c r="C115" s="96"/>
      <c r="D115" s="43" t="s">
        <v>31</v>
      </c>
      <c r="E115" s="40" t="s">
        <v>12</v>
      </c>
      <c r="F115" s="41">
        <v>60000</v>
      </c>
      <c r="G115" s="10">
        <v>0.4</v>
      </c>
      <c r="H115" s="11">
        <f t="shared" si="9"/>
        <v>24000</v>
      </c>
      <c r="I115" s="94"/>
    </row>
    <row r="116" spans="1:9" s="12" customFormat="1" ht="23.25" customHeight="1">
      <c r="A116" s="86"/>
      <c r="B116" s="89"/>
      <c r="C116" s="96"/>
      <c r="D116" s="43" t="s">
        <v>34</v>
      </c>
      <c r="E116" s="40" t="s">
        <v>20</v>
      </c>
      <c r="F116" s="41">
        <v>34000</v>
      </c>
      <c r="G116" s="10">
        <v>0.5</v>
      </c>
      <c r="H116" s="11">
        <f t="shared" si="9"/>
        <v>17000</v>
      </c>
      <c r="I116" s="94"/>
    </row>
    <row r="117" spans="1:9" s="12" customFormat="1" ht="23.25" customHeight="1">
      <c r="A117" s="86"/>
      <c r="B117" s="89"/>
      <c r="C117" s="96"/>
      <c r="D117" s="43" t="s">
        <v>32</v>
      </c>
      <c r="E117" s="40" t="s">
        <v>12</v>
      </c>
      <c r="F117" s="41">
        <v>55000</v>
      </c>
      <c r="G117" s="10">
        <v>0.3</v>
      </c>
      <c r="H117" s="11">
        <f t="shared" si="9"/>
        <v>16500</v>
      </c>
      <c r="I117" s="94"/>
    </row>
    <row r="118" spans="1:9" s="12" customFormat="1" ht="23.25" customHeight="1">
      <c r="A118" s="86"/>
      <c r="B118" s="89"/>
      <c r="C118" s="96"/>
      <c r="D118" s="43" t="s">
        <v>35</v>
      </c>
      <c r="E118" s="40" t="s">
        <v>12</v>
      </c>
      <c r="F118" s="41">
        <v>50000</v>
      </c>
      <c r="G118" s="10">
        <v>0.2</v>
      </c>
      <c r="H118" s="11">
        <f t="shared" si="9"/>
        <v>10000</v>
      </c>
      <c r="I118" s="94"/>
    </row>
    <row r="119" spans="1:9" s="12" customFormat="1" ht="23.25" customHeight="1">
      <c r="A119" s="87"/>
      <c r="B119" s="90"/>
      <c r="C119" s="96"/>
      <c r="D119" s="46"/>
      <c r="E119" s="44"/>
      <c r="F119" s="45"/>
      <c r="G119" s="42"/>
      <c r="H119" s="70">
        <f>SUM(H106:H118)</f>
        <v>3688000</v>
      </c>
      <c r="I119" s="94"/>
    </row>
    <row r="120" spans="1:9" s="12" customFormat="1" ht="23.25" customHeight="1">
      <c r="A120" s="85">
        <v>6</v>
      </c>
      <c r="B120" s="88" t="s">
        <v>89</v>
      </c>
      <c r="C120" s="97" t="s">
        <v>49</v>
      </c>
      <c r="D120" s="59" t="s">
        <v>11</v>
      </c>
      <c r="E120" s="47" t="s">
        <v>12</v>
      </c>
      <c r="F120" s="60">
        <v>150000</v>
      </c>
      <c r="G120" s="10">
        <v>11</v>
      </c>
      <c r="H120" s="11">
        <f t="shared" ref="H120:H122" si="10">F120*G120</f>
        <v>1650000</v>
      </c>
      <c r="I120" s="103"/>
    </row>
    <row r="121" spans="1:9" s="12" customFormat="1" ht="23.25" customHeight="1">
      <c r="A121" s="86"/>
      <c r="B121" s="89"/>
      <c r="C121" s="98"/>
      <c r="D121" s="59" t="s">
        <v>13</v>
      </c>
      <c r="E121" s="47" t="s">
        <v>12</v>
      </c>
      <c r="F121" s="60">
        <v>25000</v>
      </c>
      <c r="G121" s="10">
        <v>14</v>
      </c>
      <c r="H121" s="11">
        <f t="shared" si="10"/>
        <v>350000</v>
      </c>
      <c r="I121" s="104"/>
    </row>
    <row r="122" spans="1:9" s="12" customFormat="1" ht="23.25" customHeight="1">
      <c r="A122" s="86"/>
      <c r="B122" s="89"/>
      <c r="C122" s="98"/>
      <c r="D122" s="59" t="s">
        <v>36</v>
      </c>
      <c r="E122" s="47" t="s">
        <v>12</v>
      </c>
      <c r="F122" s="60">
        <v>170000</v>
      </c>
      <c r="G122" s="10">
        <v>7</v>
      </c>
      <c r="H122" s="11">
        <f t="shared" si="10"/>
        <v>1190000</v>
      </c>
      <c r="I122" s="104"/>
    </row>
    <row r="123" spans="1:9" s="12" customFormat="1" ht="23.25" customHeight="1">
      <c r="A123" s="86"/>
      <c r="B123" s="89"/>
      <c r="C123" s="98"/>
      <c r="D123" s="59" t="s">
        <v>41</v>
      </c>
      <c r="E123" s="47" t="s">
        <v>12</v>
      </c>
      <c r="F123" s="60">
        <v>15000</v>
      </c>
      <c r="G123" s="10">
        <v>12</v>
      </c>
      <c r="H123" s="11">
        <f t="shared" ref="H123:H132" si="11">G123*F123</f>
        <v>180000</v>
      </c>
      <c r="I123" s="104"/>
    </row>
    <row r="124" spans="1:9" s="12" customFormat="1" ht="23.25" customHeight="1">
      <c r="A124" s="86"/>
      <c r="B124" s="89"/>
      <c r="C124" s="98"/>
      <c r="D124" s="61" t="s">
        <v>15</v>
      </c>
      <c r="E124" s="47" t="s">
        <v>12</v>
      </c>
      <c r="F124" s="60">
        <v>17000</v>
      </c>
      <c r="G124" s="10">
        <v>2</v>
      </c>
      <c r="H124" s="11">
        <f t="shared" si="11"/>
        <v>34000</v>
      </c>
      <c r="I124" s="104"/>
    </row>
    <row r="125" spans="1:9" s="12" customFormat="1" ht="23.25" customHeight="1">
      <c r="A125" s="86"/>
      <c r="B125" s="89"/>
      <c r="C125" s="98"/>
      <c r="D125" s="43" t="s">
        <v>28</v>
      </c>
      <c r="E125" s="40" t="s">
        <v>20</v>
      </c>
      <c r="F125" s="41">
        <v>20000</v>
      </c>
      <c r="G125" s="10">
        <v>2</v>
      </c>
      <c r="H125" s="11">
        <f t="shared" si="11"/>
        <v>40000</v>
      </c>
      <c r="I125" s="104"/>
    </row>
    <row r="126" spans="1:9" s="12" customFormat="1" ht="23.25" customHeight="1">
      <c r="A126" s="86"/>
      <c r="B126" s="89"/>
      <c r="C126" s="98"/>
      <c r="D126" s="43" t="s">
        <v>29</v>
      </c>
      <c r="E126" s="40" t="s">
        <v>12</v>
      </c>
      <c r="F126" s="41">
        <v>5000</v>
      </c>
      <c r="G126" s="10">
        <v>0.5</v>
      </c>
      <c r="H126" s="11">
        <f t="shared" si="11"/>
        <v>2500</v>
      </c>
      <c r="I126" s="104"/>
    </row>
    <row r="127" spans="1:9" s="12" customFormat="1" ht="23.25" customHeight="1">
      <c r="A127" s="86"/>
      <c r="B127" s="89"/>
      <c r="C127" s="98"/>
      <c r="D127" s="43" t="s">
        <v>30</v>
      </c>
      <c r="E127" s="40" t="s">
        <v>22</v>
      </c>
      <c r="F127" s="41">
        <v>45000</v>
      </c>
      <c r="G127" s="10">
        <v>2</v>
      </c>
      <c r="H127" s="11">
        <f t="shared" si="11"/>
        <v>90000</v>
      </c>
      <c r="I127" s="104"/>
    </row>
    <row r="128" spans="1:9" s="12" customFormat="1" ht="23.25" customHeight="1">
      <c r="A128" s="86"/>
      <c r="B128" s="89"/>
      <c r="C128" s="98"/>
      <c r="D128" s="43" t="s">
        <v>31</v>
      </c>
      <c r="E128" s="40" t="s">
        <v>12</v>
      </c>
      <c r="F128" s="41">
        <v>60000</v>
      </c>
      <c r="G128" s="10">
        <v>0.4</v>
      </c>
      <c r="H128" s="11">
        <f t="shared" si="11"/>
        <v>24000</v>
      </c>
      <c r="I128" s="104"/>
    </row>
    <row r="129" spans="1:9" s="12" customFormat="1" ht="23.25" customHeight="1">
      <c r="A129" s="86"/>
      <c r="B129" s="89"/>
      <c r="C129" s="98"/>
      <c r="D129" s="43" t="s">
        <v>34</v>
      </c>
      <c r="E129" s="40" t="s">
        <v>20</v>
      </c>
      <c r="F129" s="41">
        <v>34000</v>
      </c>
      <c r="G129" s="10">
        <v>0.5</v>
      </c>
      <c r="H129" s="11">
        <f t="shared" si="11"/>
        <v>17000</v>
      </c>
      <c r="I129" s="104"/>
    </row>
    <row r="130" spans="1:9" s="12" customFormat="1" ht="23.25" customHeight="1">
      <c r="A130" s="86"/>
      <c r="B130" s="89"/>
      <c r="C130" s="98"/>
      <c r="D130" s="43" t="s">
        <v>32</v>
      </c>
      <c r="E130" s="40" t="s">
        <v>12</v>
      </c>
      <c r="F130" s="41">
        <v>55000</v>
      </c>
      <c r="G130" s="10">
        <v>0.3</v>
      </c>
      <c r="H130" s="11">
        <f t="shared" si="11"/>
        <v>16500</v>
      </c>
      <c r="I130" s="104"/>
    </row>
    <row r="131" spans="1:9" s="12" customFormat="1" ht="23.25" customHeight="1">
      <c r="A131" s="86"/>
      <c r="B131" s="89"/>
      <c r="C131" s="98"/>
      <c r="D131" s="43" t="s">
        <v>35</v>
      </c>
      <c r="E131" s="40" t="s">
        <v>12</v>
      </c>
      <c r="F131" s="41">
        <v>50000</v>
      </c>
      <c r="G131" s="10">
        <v>0.4</v>
      </c>
      <c r="H131" s="11">
        <f t="shared" si="11"/>
        <v>20000</v>
      </c>
      <c r="I131" s="104"/>
    </row>
    <row r="132" spans="1:9" s="12" customFormat="1" ht="23.25" customHeight="1">
      <c r="A132" s="86"/>
      <c r="B132" s="89"/>
      <c r="C132" s="98"/>
      <c r="D132" s="43" t="s">
        <v>33</v>
      </c>
      <c r="E132" s="40" t="s">
        <v>12</v>
      </c>
      <c r="F132" s="41">
        <v>56300</v>
      </c>
      <c r="G132" s="10">
        <v>12</v>
      </c>
      <c r="H132" s="11">
        <f t="shared" si="11"/>
        <v>675600</v>
      </c>
      <c r="I132" s="104"/>
    </row>
    <row r="133" spans="1:9" s="12" customFormat="1" ht="23.25" customHeight="1">
      <c r="A133" s="86"/>
      <c r="B133" s="89"/>
      <c r="C133" s="99"/>
      <c r="D133" s="43"/>
      <c r="E133" s="40"/>
      <c r="F133" s="41"/>
      <c r="G133" s="42"/>
      <c r="H133" s="70">
        <f>SUM(H120:H132)</f>
        <v>4289600</v>
      </c>
      <c r="I133" s="104"/>
    </row>
    <row r="134" spans="1:9" s="12" customFormat="1" ht="23.25" customHeight="1">
      <c r="A134" s="86"/>
      <c r="B134" s="89"/>
      <c r="C134" s="100" t="s">
        <v>50</v>
      </c>
      <c r="D134" s="43" t="s">
        <v>38</v>
      </c>
      <c r="E134" s="40" t="s">
        <v>12</v>
      </c>
      <c r="F134" s="41">
        <v>135000</v>
      </c>
      <c r="G134" s="10">
        <v>18</v>
      </c>
      <c r="H134" s="11">
        <f>G134*F134</f>
        <v>2430000</v>
      </c>
      <c r="I134" s="104"/>
    </row>
    <row r="135" spans="1:9" s="14" customFormat="1" ht="23.25" customHeight="1">
      <c r="A135" s="86"/>
      <c r="B135" s="89"/>
      <c r="C135" s="101"/>
      <c r="D135" s="46" t="s">
        <v>47</v>
      </c>
      <c r="E135" s="40" t="s">
        <v>18</v>
      </c>
      <c r="F135" s="41">
        <v>4500</v>
      </c>
      <c r="G135" s="10">
        <v>200</v>
      </c>
      <c r="H135" s="11">
        <f t="shared" ref="H135:H144" si="12">G135*F135</f>
        <v>900000</v>
      </c>
      <c r="I135" s="104"/>
    </row>
    <row r="136" spans="1:9" s="14" customFormat="1" ht="23.25" customHeight="1">
      <c r="A136" s="86"/>
      <c r="B136" s="89"/>
      <c r="C136" s="101"/>
      <c r="D136" s="46" t="s">
        <v>43</v>
      </c>
      <c r="E136" s="40" t="s">
        <v>12</v>
      </c>
      <c r="F136" s="45">
        <v>15000</v>
      </c>
      <c r="G136" s="10">
        <v>13</v>
      </c>
      <c r="H136" s="11">
        <f t="shared" si="12"/>
        <v>195000</v>
      </c>
      <c r="I136" s="104"/>
    </row>
    <row r="137" spans="1:9" s="14" customFormat="1" ht="23.25" customHeight="1">
      <c r="A137" s="86"/>
      <c r="B137" s="89"/>
      <c r="C137" s="101"/>
      <c r="D137" s="43" t="s">
        <v>28</v>
      </c>
      <c r="E137" s="40" t="s">
        <v>20</v>
      </c>
      <c r="F137" s="41">
        <v>20000</v>
      </c>
      <c r="G137" s="10">
        <v>2</v>
      </c>
      <c r="H137" s="11">
        <f t="shared" si="12"/>
        <v>40000</v>
      </c>
      <c r="I137" s="104"/>
    </row>
    <row r="138" spans="1:9" s="14" customFormat="1" ht="23.25" customHeight="1">
      <c r="A138" s="86"/>
      <c r="B138" s="89"/>
      <c r="C138" s="101"/>
      <c r="D138" s="43" t="s">
        <v>29</v>
      </c>
      <c r="E138" s="40" t="s">
        <v>12</v>
      </c>
      <c r="F138" s="41">
        <v>5000</v>
      </c>
      <c r="G138" s="10">
        <v>0.5</v>
      </c>
      <c r="H138" s="11">
        <f t="shared" si="12"/>
        <v>2500</v>
      </c>
      <c r="I138" s="104"/>
    </row>
    <row r="139" spans="1:9" s="14" customFormat="1" ht="23.25" customHeight="1">
      <c r="A139" s="86"/>
      <c r="B139" s="89"/>
      <c r="C139" s="101"/>
      <c r="D139" s="43" t="s">
        <v>30</v>
      </c>
      <c r="E139" s="40" t="s">
        <v>22</v>
      </c>
      <c r="F139" s="41">
        <v>45000</v>
      </c>
      <c r="G139" s="10">
        <v>2</v>
      </c>
      <c r="H139" s="11">
        <f t="shared" si="12"/>
        <v>90000</v>
      </c>
      <c r="I139" s="104"/>
    </row>
    <row r="140" spans="1:9" s="14" customFormat="1" ht="23.25" customHeight="1">
      <c r="A140" s="86"/>
      <c r="B140" s="89"/>
      <c r="C140" s="101"/>
      <c r="D140" s="43" t="s">
        <v>31</v>
      </c>
      <c r="E140" s="40" t="s">
        <v>12</v>
      </c>
      <c r="F140" s="41">
        <v>60000</v>
      </c>
      <c r="G140" s="10">
        <v>0.4</v>
      </c>
      <c r="H140" s="11">
        <f t="shared" si="12"/>
        <v>24000</v>
      </c>
      <c r="I140" s="104"/>
    </row>
    <row r="141" spans="1:9" s="14" customFormat="1" ht="23.25" customHeight="1">
      <c r="A141" s="86"/>
      <c r="B141" s="89"/>
      <c r="C141" s="101"/>
      <c r="D141" s="43" t="s">
        <v>34</v>
      </c>
      <c r="E141" s="40" t="s">
        <v>20</v>
      </c>
      <c r="F141" s="41">
        <v>34000</v>
      </c>
      <c r="G141" s="10">
        <v>0.5</v>
      </c>
      <c r="H141" s="11">
        <f t="shared" si="12"/>
        <v>17000</v>
      </c>
      <c r="I141" s="104"/>
    </row>
    <row r="142" spans="1:9" s="14" customFormat="1" ht="23.25" customHeight="1">
      <c r="A142" s="86"/>
      <c r="B142" s="89"/>
      <c r="C142" s="101"/>
      <c r="D142" s="43" t="s">
        <v>32</v>
      </c>
      <c r="E142" s="40" t="s">
        <v>12</v>
      </c>
      <c r="F142" s="41">
        <v>55000</v>
      </c>
      <c r="G142" s="10">
        <v>0.3</v>
      </c>
      <c r="H142" s="11">
        <f t="shared" si="12"/>
        <v>16500</v>
      </c>
      <c r="I142" s="104"/>
    </row>
    <row r="143" spans="1:9" s="14" customFormat="1" ht="23.25" customHeight="1">
      <c r="A143" s="86"/>
      <c r="B143" s="89"/>
      <c r="C143" s="101"/>
      <c r="D143" s="43" t="s">
        <v>35</v>
      </c>
      <c r="E143" s="40" t="s">
        <v>12</v>
      </c>
      <c r="F143" s="41">
        <v>50000</v>
      </c>
      <c r="G143" s="10">
        <v>0.3</v>
      </c>
      <c r="H143" s="11">
        <f t="shared" si="12"/>
        <v>15000</v>
      </c>
      <c r="I143" s="104"/>
    </row>
    <row r="144" spans="1:9" s="14" customFormat="1" ht="23.25" customHeight="1">
      <c r="A144" s="86"/>
      <c r="B144" s="89"/>
      <c r="C144" s="101"/>
      <c r="D144" s="43" t="s">
        <v>40</v>
      </c>
      <c r="E144" s="40" t="s">
        <v>12</v>
      </c>
      <c r="F144" s="41">
        <v>30000</v>
      </c>
      <c r="G144" s="10">
        <v>0.2</v>
      </c>
      <c r="H144" s="11">
        <f t="shared" si="12"/>
        <v>6000</v>
      </c>
      <c r="I144" s="104"/>
    </row>
    <row r="145" spans="1:13" s="14" customFormat="1" ht="23.25" customHeight="1">
      <c r="A145" s="87"/>
      <c r="B145" s="90"/>
      <c r="C145" s="102"/>
      <c r="D145" s="43"/>
      <c r="E145" s="40"/>
      <c r="F145" s="41"/>
      <c r="G145" s="42"/>
      <c r="H145" s="70">
        <f>SUM(H134:H144)</f>
        <v>3736000</v>
      </c>
      <c r="I145" s="105"/>
    </row>
    <row r="146" spans="1:13" s="14" customFormat="1" ht="18.75" customHeight="1">
      <c r="A146" s="49"/>
      <c r="B146" s="91" t="s">
        <v>23</v>
      </c>
      <c r="C146" s="91"/>
      <c r="D146" s="92" t="s">
        <v>24</v>
      </c>
      <c r="E146" s="92"/>
      <c r="F146" s="92"/>
      <c r="G146" s="92"/>
      <c r="H146" s="92"/>
      <c r="I146" s="92"/>
    </row>
    <row r="147" spans="1:13" s="14" customFormat="1" ht="18.75" customHeight="1">
      <c r="A147" s="49"/>
      <c r="B147" s="91"/>
      <c r="C147" s="91"/>
      <c r="I147" s="62"/>
    </row>
    <row r="148" spans="1:13" s="14" customFormat="1" ht="18.75" customHeight="1">
      <c r="A148" s="49"/>
      <c r="B148" s="1"/>
      <c r="C148" s="1"/>
      <c r="D148" s="3"/>
      <c r="E148" s="4"/>
      <c r="F148" s="5"/>
      <c r="G148" s="93"/>
      <c r="H148" s="93"/>
      <c r="I148" s="93"/>
      <c r="L148" s="72">
        <f>H145+H133+H119+H105+H91+H77+H62+H49+H35+H21</f>
        <v>39495000</v>
      </c>
      <c r="M148" s="62"/>
    </row>
    <row r="149" spans="1:13" ht="18.75">
      <c r="A149" s="49"/>
      <c r="B149" s="1"/>
      <c r="C149" s="1"/>
      <c r="D149" s="3"/>
      <c r="E149" s="4"/>
      <c r="F149" s="5"/>
      <c r="G149" s="93"/>
      <c r="H149" s="93"/>
      <c r="I149" s="93"/>
      <c r="L149" s="65">
        <v>3</v>
      </c>
    </row>
    <row r="150" spans="1:13" ht="18.75">
      <c r="A150" s="49"/>
      <c r="B150" s="1"/>
      <c r="C150" s="1"/>
      <c r="D150" s="3"/>
      <c r="E150" s="4"/>
      <c r="F150" s="5"/>
      <c r="G150" s="36"/>
      <c r="H150" s="84"/>
      <c r="I150" s="36"/>
      <c r="L150" s="71">
        <f>L148*L149</f>
        <v>118485000</v>
      </c>
      <c r="M150" s="65"/>
    </row>
    <row r="151" spans="1:13" ht="18.75">
      <c r="A151" s="49"/>
      <c r="B151" s="1"/>
      <c r="C151" s="1"/>
      <c r="D151" s="3"/>
      <c r="E151" s="4"/>
      <c r="F151" s="5"/>
      <c r="G151" s="36"/>
      <c r="H151" s="64"/>
      <c r="I151" s="93"/>
      <c r="J151" s="93"/>
      <c r="K151" s="93"/>
      <c r="L151" s="65"/>
    </row>
    <row r="152" spans="1:13" ht="18.75">
      <c r="A152" s="49"/>
      <c r="B152" s="1"/>
      <c r="C152" s="1"/>
      <c r="D152" s="3"/>
      <c r="E152" s="4"/>
      <c r="F152" s="5"/>
      <c r="G152" s="36"/>
      <c r="H152" s="84"/>
      <c r="I152" s="62"/>
    </row>
    <row r="153" spans="1:13" ht="18.75">
      <c r="A153" s="49"/>
      <c r="B153" s="91"/>
      <c r="C153" s="91"/>
      <c r="D153" s="92" t="s">
        <v>46</v>
      </c>
      <c r="E153" s="92"/>
      <c r="F153" s="92"/>
      <c r="G153" s="92"/>
      <c r="H153" s="92"/>
      <c r="I153" s="92"/>
      <c r="L153" s="65"/>
    </row>
    <row r="154" spans="1:13" ht="18.75">
      <c r="A154" s="49"/>
      <c r="B154" s="50"/>
      <c r="C154" s="51"/>
      <c r="D154" s="3"/>
      <c r="E154" s="4"/>
      <c r="F154" s="5"/>
      <c r="G154" s="36"/>
      <c r="H154" s="36"/>
      <c r="I154" s="58"/>
    </row>
    <row r="155" spans="1:13" ht="18.75">
      <c r="A155" s="49"/>
      <c r="B155" s="50"/>
      <c r="C155" s="51"/>
      <c r="D155" s="52"/>
      <c r="E155" s="53"/>
      <c r="F155" s="54"/>
      <c r="G155" s="55"/>
      <c r="H155" s="56"/>
      <c r="I155" s="58"/>
    </row>
    <row r="156" spans="1:13" s="12" customFormat="1" ht="18.75" customHeight="1">
      <c r="A156" s="49"/>
      <c r="B156" s="50"/>
      <c r="C156" s="51"/>
      <c r="D156" s="52"/>
      <c r="E156" s="53"/>
      <c r="F156" s="54"/>
      <c r="G156" s="55"/>
      <c r="H156" s="56"/>
      <c r="I156" s="57"/>
    </row>
    <row r="157" spans="1:13" s="12" customFormat="1" ht="30" customHeight="1"/>
    <row r="158" spans="1:13" ht="16.5">
      <c r="A158" s="12"/>
      <c r="B158" s="20"/>
      <c r="C158" s="12"/>
      <c r="D158" s="21"/>
      <c r="E158" s="22"/>
      <c r="F158" s="23"/>
      <c r="G158" s="82"/>
      <c r="H158" s="48"/>
      <c r="I158" s="35"/>
    </row>
    <row r="159" spans="1:13" ht="18.75">
      <c r="A159" s="2"/>
      <c r="B159" s="15"/>
      <c r="F159" s="15"/>
    </row>
    <row r="160" spans="1:13" ht="18.75">
      <c r="A160" s="1"/>
      <c r="B160" s="15"/>
      <c r="F160" s="15"/>
    </row>
    <row r="161" spans="1:9" ht="18.75">
      <c r="A161" s="1"/>
      <c r="B161" s="15"/>
      <c r="F161" s="15"/>
    </row>
    <row r="162" spans="1:9" ht="18.75">
      <c r="A162" s="1"/>
      <c r="B162" s="15"/>
      <c r="F162" s="15"/>
    </row>
    <row r="163" spans="1:9" ht="18.75">
      <c r="A163" s="1"/>
      <c r="B163" s="15"/>
      <c r="F163" s="15"/>
    </row>
    <row r="164" spans="1:9" ht="18.75">
      <c r="A164" s="1"/>
      <c r="B164" s="15"/>
      <c r="F164" s="15"/>
    </row>
    <row r="165" spans="1:9" ht="18.75">
      <c r="A165" s="1"/>
      <c r="B165" s="15"/>
      <c r="F165" s="15"/>
    </row>
    <row r="166" spans="1:9" ht="16.5">
      <c r="A166" s="12"/>
      <c r="B166" s="20"/>
      <c r="C166" s="12"/>
      <c r="D166" s="21"/>
      <c r="E166" s="22"/>
      <c r="F166" s="23"/>
      <c r="G166" s="82"/>
      <c r="H166" s="82"/>
      <c r="I166" s="82"/>
    </row>
  </sheetData>
  <mergeCells count="38">
    <mergeCell ref="A8:A35"/>
    <mergeCell ref="B8:B35"/>
    <mergeCell ref="C8:C21"/>
    <mergeCell ref="I8:I35"/>
    <mergeCell ref="C22:C35"/>
    <mergeCell ref="A1:C1"/>
    <mergeCell ref="A2:C2"/>
    <mergeCell ref="A4:I4"/>
    <mergeCell ref="A5:I5"/>
    <mergeCell ref="A6:I6"/>
    <mergeCell ref="A63:A91"/>
    <mergeCell ref="B63:B91"/>
    <mergeCell ref="C63:C77"/>
    <mergeCell ref="I63:I91"/>
    <mergeCell ref="C78:C91"/>
    <mergeCell ref="B36:B62"/>
    <mergeCell ref="C36:C49"/>
    <mergeCell ref="I36:I62"/>
    <mergeCell ref="A37:A62"/>
    <mergeCell ref="C50:C62"/>
    <mergeCell ref="A120:A145"/>
    <mergeCell ref="B120:B145"/>
    <mergeCell ref="C120:C133"/>
    <mergeCell ref="I120:I145"/>
    <mergeCell ref="C134:C145"/>
    <mergeCell ref="A92:A119"/>
    <mergeCell ref="B92:B119"/>
    <mergeCell ref="C92:C105"/>
    <mergeCell ref="I92:I119"/>
    <mergeCell ref="C106:C119"/>
    <mergeCell ref="B153:C153"/>
    <mergeCell ref="D153:I153"/>
    <mergeCell ref="B146:C146"/>
    <mergeCell ref="D146:I146"/>
    <mergeCell ref="B147:C147"/>
    <mergeCell ref="G148:I148"/>
    <mergeCell ref="G149:I149"/>
    <mergeCell ref="I151:K151"/>
  </mergeCells>
  <pageMargins left="0.2" right="0.19685039370078741" top="0.23622047244094491" bottom="0.27559055118110237" header="0.15748031496062992" footer="0.23622047244094491"/>
  <pageSetup paperSize="9" scale="65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F3C0B-EA59-4C6B-A8EF-BD71970153BA}">
  <dimension ref="A1:M84"/>
  <sheetViews>
    <sheetView tabSelected="1" workbookViewId="0">
      <selection activeCell="L33" sqref="L33"/>
    </sheetView>
  </sheetViews>
  <sheetFormatPr defaultColWidth="8.85546875" defaultRowHeight="15.75"/>
  <cols>
    <col min="1" max="1" width="7.85546875" style="15" customWidth="1"/>
    <col min="2" max="2" width="19" style="16" customWidth="1"/>
    <col min="3" max="3" width="29.140625" style="15" customWidth="1"/>
    <col min="4" max="4" width="25.85546875" style="15" customWidth="1"/>
    <col min="5" max="5" width="12.7109375" style="15" customWidth="1"/>
    <col min="6" max="6" width="14.28515625" style="17" customWidth="1"/>
    <col min="7" max="7" width="14.85546875" style="15" customWidth="1"/>
    <col min="8" max="8" width="16.28515625" style="15" customWidth="1"/>
    <col min="9" max="9" width="13.5703125" style="15" customWidth="1"/>
    <col min="10" max="11" width="8.85546875" style="15"/>
    <col min="12" max="12" width="17.140625" style="15" bestFit="1" customWidth="1"/>
    <col min="13" max="13" width="14.5703125" style="15" bestFit="1" customWidth="1"/>
    <col min="14" max="16384" width="8.85546875" style="15"/>
  </cols>
  <sheetData>
    <row r="1" spans="1:13" s="12" customFormat="1" ht="16.5">
      <c r="A1" s="107" t="s">
        <v>0</v>
      </c>
      <c r="B1" s="108"/>
      <c r="C1" s="107"/>
      <c r="F1" s="18"/>
      <c r="I1" s="79"/>
    </row>
    <row r="2" spans="1:13" s="12" customFormat="1" ht="16.5">
      <c r="A2" s="109" t="s">
        <v>1</v>
      </c>
      <c r="B2" s="110"/>
      <c r="C2" s="109"/>
      <c r="D2" s="14"/>
      <c r="E2" s="14"/>
      <c r="F2" s="19"/>
      <c r="G2" s="14"/>
      <c r="H2" s="14"/>
      <c r="I2" s="79"/>
    </row>
    <row r="3" spans="1:13" s="12" customFormat="1" ht="16.5">
      <c r="B3" s="20"/>
      <c r="D3" s="21"/>
      <c r="E3" s="22"/>
      <c r="F3" s="23"/>
      <c r="G3" s="79"/>
      <c r="H3" s="79"/>
      <c r="I3" s="79"/>
    </row>
    <row r="4" spans="1:13" s="12" customFormat="1" ht="20.25">
      <c r="A4" s="111" t="s">
        <v>27</v>
      </c>
      <c r="B4" s="112"/>
      <c r="C4" s="111"/>
      <c r="D4" s="111"/>
      <c r="E4" s="111"/>
      <c r="F4" s="111"/>
      <c r="G4" s="111"/>
      <c r="H4" s="111"/>
      <c r="I4" s="111"/>
    </row>
    <row r="5" spans="1:13" s="12" customFormat="1" ht="16.5">
      <c r="A5" s="113" t="s">
        <v>91</v>
      </c>
      <c r="B5" s="114"/>
      <c r="C5" s="113"/>
      <c r="D5" s="113"/>
      <c r="E5" s="113"/>
      <c r="F5" s="113"/>
      <c r="G5" s="113"/>
      <c r="H5" s="113"/>
      <c r="I5" s="113"/>
    </row>
    <row r="6" spans="1:13" s="12" customFormat="1" ht="16.5">
      <c r="A6" s="115"/>
      <c r="B6" s="116"/>
      <c r="C6" s="115"/>
      <c r="D6" s="115"/>
      <c r="E6" s="115"/>
      <c r="F6" s="115"/>
      <c r="G6" s="115"/>
      <c r="H6" s="117"/>
      <c r="I6" s="117"/>
    </row>
    <row r="7" spans="1:13" s="13" customFormat="1" ht="57.75" customHeight="1">
      <c r="A7" s="37" t="s">
        <v>2</v>
      </c>
      <c r="B7" s="24" t="s">
        <v>3</v>
      </c>
      <c r="C7" s="6" t="s">
        <v>4</v>
      </c>
      <c r="D7" s="7" t="s">
        <v>5</v>
      </c>
      <c r="E7" s="37" t="s">
        <v>6</v>
      </c>
      <c r="F7" s="8" t="s">
        <v>7</v>
      </c>
      <c r="G7" s="9" t="s">
        <v>8</v>
      </c>
      <c r="H7" s="9" t="s">
        <v>9</v>
      </c>
      <c r="I7" s="6" t="s">
        <v>10</v>
      </c>
      <c r="J7" s="25"/>
      <c r="K7" s="25"/>
      <c r="L7" s="25"/>
      <c r="M7" s="25"/>
    </row>
    <row r="8" spans="1:13" s="12" customFormat="1" ht="23.25" customHeight="1">
      <c r="A8" s="80"/>
      <c r="B8" s="88" t="s">
        <v>92</v>
      </c>
      <c r="C8" s="95" t="s">
        <v>90</v>
      </c>
      <c r="D8" s="43" t="s">
        <v>38</v>
      </c>
      <c r="E8" s="47" t="s">
        <v>12</v>
      </c>
      <c r="F8" s="60">
        <v>135000</v>
      </c>
      <c r="G8" s="10">
        <v>15</v>
      </c>
      <c r="H8" s="11">
        <f>G8*F8</f>
        <v>2025000</v>
      </c>
      <c r="I8" s="103"/>
      <c r="J8" s="26"/>
      <c r="K8" s="26"/>
      <c r="L8" s="27"/>
      <c r="M8" s="31"/>
    </row>
    <row r="9" spans="1:13" s="12" customFormat="1" ht="23.25" customHeight="1">
      <c r="A9" s="86">
        <v>3</v>
      </c>
      <c r="B9" s="89"/>
      <c r="C9" s="96"/>
      <c r="D9" s="46" t="s">
        <v>13</v>
      </c>
      <c r="E9" s="47" t="s">
        <v>12</v>
      </c>
      <c r="F9" s="60">
        <v>25000</v>
      </c>
      <c r="G9" s="10">
        <v>14</v>
      </c>
      <c r="H9" s="11">
        <f t="shared" ref="H9:H20" si="0">G9*F9</f>
        <v>350000</v>
      </c>
      <c r="I9" s="104"/>
    </row>
    <row r="10" spans="1:13" s="12" customFormat="1" ht="23.25" customHeight="1">
      <c r="A10" s="86"/>
      <c r="B10" s="89"/>
      <c r="C10" s="96"/>
      <c r="D10" s="39" t="s">
        <v>37</v>
      </c>
      <c r="E10" s="47" t="s">
        <v>12</v>
      </c>
      <c r="F10" s="60">
        <v>15000</v>
      </c>
      <c r="G10" s="10">
        <v>12</v>
      </c>
      <c r="H10" s="11">
        <f t="shared" si="0"/>
        <v>180000</v>
      </c>
      <c r="I10" s="104"/>
    </row>
    <row r="11" spans="1:13" s="14" customFormat="1" ht="23.25" customHeight="1">
      <c r="A11" s="86"/>
      <c r="B11" s="89"/>
      <c r="C11" s="96"/>
      <c r="D11" s="46" t="s">
        <v>15</v>
      </c>
      <c r="E11" s="47" t="s">
        <v>12</v>
      </c>
      <c r="F11" s="60">
        <v>17000</v>
      </c>
      <c r="G11" s="10">
        <v>1.4</v>
      </c>
      <c r="H11" s="11">
        <f t="shared" si="0"/>
        <v>23800</v>
      </c>
      <c r="I11" s="104"/>
      <c r="J11" s="26"/>
      <c r="K11" s="26"/>
      <c r="L11" s="27"/>
      <c r="M11" s="32"/>
    </row>
    <row r="12" spans="1:13" s="14" customFormat="1" ht="23.25" customHeight="1">
      <c r="A12" s="86"/>
      <c r="B12" s="89"/>
      <c r="C12" s="96"/>
      <c r="D12" s="43" t="s">
        <v>28</v>
      </c>
      <c r="E12" s="47" t="s">
        <v>20</v>
      </c>
      <c r="F12" s="60">
        <v>20000</v>
      </c>
      <c r="G12" s="10">
        <v>2</v>
      </c>
      <c r="H12" s="11">
        <f t="shared" si="0"/>
        <v>40000</v>
      </c>
      <c r="I12" s="104"/>
      <c r="J12" s="26"/>
      <c r="K12" s="26"/>
      <c r="L12" s="27"/>
      <c r="M12" s="32"/>
    </row>
    <row r="13" spans="1:13" s="14" customFormat="1" ht="23.25" customHeight="1">
      <c r="A13" s="86"/>
      <c r="B13" s="89"/>
      <c r="C13" s="96"/>
      <c r="D13" s="43" t="s">
        <v>29</v>
      </c>
      <c r="E13" s="47" t="s">
        <v>12</v>
      </c>
      <c r="F13" s="60">
        <v>5000</v>
      </c>
      <c r="G13" s="10">
        <v>0.5</v>
      </c>
      <c r="H13" s="11">
        <f t="shared" si="0"/>
        <v>2500</v>
      </c>
      <c r="I13" s="104"/>
      <c r="J13" s="26"/>
      <c r="K13" s="26"/>
      <c r="L13" s="27"/>
      <c r="M13" s="32"/>
    </row>
    <row r="14" spans="1:13" s="14" customFormat="1" ht="23.25" customHeight="1">
      <c r="A14" s="86"/>
      <c r="B14" s="89"/>
      <c r="C14" s="96"/>
      <c r="D14" s="43" t="s">
        <v>30</v>
      </c>
      <c r="E14" s="47" t="s">
        <v>22</v>
      </c>
      <c r="F14" s="60">
        <v>45000</v>
      </c>
      <c r="G14" s="10">
        <v>2</v>
      </c>
      <c r="H14" s="11">
        <f t="shared" si="0"/>
        <v>90000</v>
      </c>
      <c r="I14" s="104"/>
      <c r="J14" s="26"/>
      <c r="K14" s="26"/>
      <c r="L14" s="27"/>
      <c r="M14" s="32"/>
    </row>
    <row r="15" spans="1:13" s="14" customFormat="1" ht="23.25" customHeight="1">
      <c r="A15" s="86"/>
      <c r="B15" s="89"/>
      <c r="C15" s="96"/>
      <c r="D15" s="43" t="s">
        <v>31</v>
      </c>
      <c r="E15" s="47" t="s">
        <v>12</v>
      </c>
      <c r="F15" s="60">
        <v>60000</v>
      </c>
      <c r="G15" s="10">
        <v>0.3</v>
      </c>
      <c r="H15" s="11">
        <f t="shared" si="0"/>
        <v>18000</v>
      </c>
      <c r="I15" s="104"/>
      <c r="J15" s="26"/>
      <c r="K15" s="26"/>
      <c r="L15" s="27"/>
      <c r="M15" s="32"/>
    </row>
    <row r="16" spans="1:13" s="14" customFormat="1" ht="23.25" customHeight="1">
      <c r="A16" s="86"/>
      <c r="B16" s="89"/>
      <c r="C16" s="96"/>
      <c r="D16" s="43" t="s">
        <v>34</v>
      </c>
      <c r="E16" s="47" t="s">
        <v>20</v>
      </c>
      <c r="F16" s="60">
        <v>34000</v>
      </c>
      <c r="G16" s="10">
        <v>0.5</v>
      </c>
      <c r="H16" s="11">
        <f t="shared" si="0"/>
        <v>17000</v>
      </c>
      <c r="I16" s="104"/>
      <c r="J16" s="26"/>
      <c r="K16" s="26"/>
      <c r="L16" s="27"/>
      <c r="M16" s="32"/>
    </row>
    <row r="17" spans="1:13" s="14" customFormat="1" ht="23.25" customHeight="1">
      <c r="A17" s="86"/>
      <c r="B17" s="89"/>
      <c r="C17" s="96"/>
      <c r="D17" s="43" t="s">
        <v>32</v>
      </c>
      <c r="E17" s="47" t="s">
        <v>12</v>
      </c>
      <c r="F17" s="60">
        <v>55000</v>
      </c>
      <c r="G17" s="10">
        <v>0.3</v>
      </c>
      <c r="H17" s="11">
        <f t="shared" si="0"/>
        <v>16500</v>
      </c>
      <c r="I17" s="104"/>
      <c r="J17" s="26"/>
      <c r="K17" s="26"/>
      <c r="L17" s="27"/>
      <c r="M17" s="32"/>
    </row>
    <row r="18" spans="1:13" s="14" customFormat="1" ht="23.25" customHeight="1">
      <c r="A18" s="86"/>
      <c r="B18" s="89"/>
      <c r="C18" s="96"/>
      <c r="D18" s="43" t="s">
        <v>35</v>
      </c>
      <c r="E18" s="47" t="s">
        <v>12</v>
      </c>
      <c r="F18" s="60">
        <v>50000</v>
      </c>
      <c r="G18" s="10"/>
      <c r="H18" s="11">
        <f t="shared" si="0"/>
        <v>0</v>
      </c>
      <c r="I18" s="104"/>
      <c r="J18" s="26"/>
      <c r="K18" s="26"/>
      <c r="L18" s="27"/>
      <c r="M18" s="32"/>
    </row>
    <row r="19" spans="1:13" s="14" customFormat="1" ht="23.25" customHeight="1">
      <c r="A19" s="86"/>
      <c r="B19" s="89"/>
      <c r="C19" s="96"/>
      <c r="D19" s="43" t="s">
        <v>40</v>
      </c>
      <c r="E19" s="47" t="s">
        <v>12</v>
      </c>
      <c r="F19" s="60">
        <v>30000</v>
      </c>
      <c r="G19" s="10">
        <v>0.4</v>
      </c>
      <c r="H19" s="11">
        <f t="shared" si="0"/>
        <v>12000</v>
      </c>
      <c r="I19" s="104"/>
      <c r="J19" s="26"/>
      <c r="K19" s="26"/>
      <c r="L19" s="27"/>
      <c r="M19" s="32"/>
    </row>
    <row r="20" spans="1:13" s="14" customFormat="1" ht="23.25" customHeight="1">
      <c r="A20" s="86"/>
      <c r="B20" s="89"/>
      <c r="C20" s="96"/>
      <c r="D20" s="43" t="s">
        <v>33</v>
      </c>
      <c r="E20" s="47" t="s">
        <v>12</v>
      </c>
      <c r="F20" s="41">
        <v>56300</v>
      </c>
      <c r="G20" s="10">
        <v>24</v>
      </c>
      <c r="H20" s="11">
        <f t="shared" si="0"/>
        <v>1351200</v>
      </c>
      <c r="I20" s="104"/>
      <c r="J20" s="26"/>
      <c r="K20" s="26"/>
      <c r="L20" s="27"/>
      <c r="M20" s="32"/>
    </row>
    <row r="21" spans="1:13" s="14" customFormat="1" ht="27" customHeight="1">
      <c r="A21" s="86"/>
      <c r="B21" s="89"/>
      <c r="C21" s="106"/>
      <c r="D21" s="43"/>
      <c r="E21" s="40"/>
      <c r="F21" s="41"/>
      <c r="G21" s="42"/>
      <c r="H21" s="70">
        <f>SUM(H8:H20)</f>
        <v>4126000</v>
      </c>
      <c r="I21" s="104"/>
      <c r="J21" s="26"/>
      <c r="K21" s="26"/>
      <c r="L21" s="27"/>
      <c r="M21" s="32"/>
    </row>
    <row r="22" spans="1:13" s="14" customFormat="1" ht="23.25" customHeight="1">
      <c r="A22" s="86"/>
      <c r="B22" s="89"/>
      <c r="C22" s="97" t="s">
        <v>53</v>
      </c>
      <c r="D22" s="39" t="s">
        <v>11</v>
      </c>
      <c r="E22" s="40" t="s">
        <v>12</v>
      </c>
      <c r="F22" s="41">
        <v>150000</v>
      </c>
      <c r="G22" s="10">
        <v>10</v>
      </c>
      <c r="H22" s="11">
        <f>G22*F22</f>
        <v>1500000</v>
      </c>
      <c r="I22" s="104"/>
      <c r="J22" s="33"/>
      <c r="K22" s="26"/>
      <c r="L22" s="27"/>
      <c r="M22" s="34"/>
    </row>
    <row r="23" spans="1:13" s="12" customFormat="1" ht="23.25" customHeight="1">
      <c r="A23" s="86"/>
      <c r="B23" s="89"/>
      <c r="C23" s="98"/>
      <c r="D23" s="39" t="s">
        <v>17</v>
      </c>
      <c r="E23" s="40" t="s">
        <v>18</v>
      </c>
      <c r="F23" s="41">
        <v>4500</v>
      </c>
      <c r="G23" s="10">
        <v>165</v>
      </c>
      <c r="H23" s="11">
        <f t="shared" ref="H23:H33" si="1">G23*F23</f>
        <v>742500</v>
      </c>
      <c r="I23" s="104"/>
      <c r="J23" s="26"/>
      <c r="K23" s="26"/>
      <c r="L23" s="27"/>
      <c r="M23" s="32"/>
    </row>
    <row r="24" spans="1:13" s="12" customFormat="1" ht="23.25" customHeight="1">
      <c r="A24" s="86"/>
      <c r="B24" s="89"/>
      <c r="C24" s="98"/>
      <c r="D24" s="39" t="s">
        <v>39</v>
      </c>
      <c r="E24" s="40" t="s">
        <v>12</v>
      </c>
      <c r="F24" s="41">
        <v>170000</v>
      </c>
      <c r="G24" s="10">
        <v>7</v>
      </c>
      <c r="H24" s="11">
        <f t="shared" si="1"/>
        <v>1190000</v>
      </c>
      <c r="I24" s="104"/>
      <c r="J24" s="26"/>
      <c r="K24" s="26"/>
      <c r="L24" s="27"/>
      <c r="M24" s="32"/>
    </row>
    <row r="25" spans="1:13" s="12" customFormat="1" ht="23.25" customHeight="1">
      <c r="A25" s="86"/>
      <c r="B25" s="89"/>
      <c r="C25" s="98"/>
      <c r="D25" s="39" t="s">
        <v>41</v>
      </c>
      <c r="E25" s="40" t="s">
        <v>12</v>
      </c>
      <c r="F25" s="41">
        <v>15000</v>
      </c>
      <c r="G25" s="10">
        <v>12</v>
      </c>
      <c r="H25" s="11">
        <f t="shared" si="1"/>
        <v>180000</v>
      </c>
      <c r="I25" s="104"/>
      <c r="J25" s="26"/>
      <c r="K25" s="26"/>
      <c r="L25" s="27"/>
      <c r="M25" s="32"/>
    </row>
    <row r="26" spans="1:13" s="12" customFormat="1" ht="23.25" customHeight="1">
      <c r="A26" s="86"/>
      <c r="B26" s="89"/>
      <c r="C26" s="98"/>
      <c r="D26" s="43" t="s">
        <v>15</v>
      </c>
      <c r="E26" s="40" t="s">
        <v>12</v>
      </c>
      <c r="F26" s="41">
        <v>17000</v>
      </c>
      <c r="G26" s="10"/>
      <c r="H26" s="11"/>
      <c r="I26" s="104"/>
      <c r="J26" s="26"/>
      <c r="K26" s="26"/>
      <c r="L26" s="27"/>
      <c r="M26" s="32"/>
    </row>
    <row r="27" spans="1:13" s="12" customFormat="1" ht="17.25" customHeight="1">
      <c r="A27" s="86"/>
      <c r="B27" s="89"/>
      <c r="C27" s="98"/>
      <c r="D27" s="43" t="s">
        <v>28</v>
      </c>
      <c r="E27" s="40" t="s">
        <v>20</v>
      </c>
      <c r="F27" s="41">
        <v>20000</v>
      </c>
      <c r="G27" s="10">
        <v>3</v>
      </c>
      <c r="H27" s="11">
        <f t="shared" si="1"/>
        <v>60000</v>
      </c>
      <c r="I27" s="104"/>
      <c r="J27" s="26"/>
      <c r="K27" s="26"/>
      <c r="L27" s="27"/>
      <c r="M27" s="32"/>
    </row>
    <row r="28" spans="1:13" s="12" customFormat="1" ht="23.25" customHeight="1">
      <c r="A28" s="86"/>
      <c r="B28" s="89"/>
      <c r="C28" s="98"/>
      <c r="D28" s="43" t="s">
        <v>29</v>
      </c>
      <c r="E28" s="40" t="s">
        <v>12</v>
      </c>
      <c r="F28" s="41">
        <v>5000</v>
      </c>
      <c r="G28" s="10">
        <v>0.5</v>
      </c>
      <c r="H28" s="11">
        <f t="shared" si="1"/>
        <v>2500</v>
      </c>
      <c r="I28" s="104"/>
      <c r="J28" s="26"/>
      <c r="K28" s="26"/>
      <c r="L28" s="27"/>
      <c r="M28" s="32"/>
    </row>
    <row r="29" spans="1:13" s="12" customFormat="1" ht="23.25" customHeight="1">
      <c r="A29" s="86"/>
      <c r="B29" s="89"/>
      <c r="C29" s="98"/>
      <c r="D29" s="43" t="s">
        <v>30</v>
      </c>
      <c r="E29" s="40" t="s">
        <v>22</v>
      </c>
      <c r="F29" s="41">
        <v>45000</v>
      </c>
      <c r="G29" s="10">
        <v>2</v>
      </c>
      <c r="H29" s="11">
        <f t="shared" si="1"/>
        <v>90000</v>
      </c>
      <c r="I29" s="104"/>
      <c r="J29" s="26"/>
      <c r="K29" s="26"/>
      <c r="L29" s="27"/>
      <c r="M29" s="32"/>
    </row>
    <row r="30" spans="1:13" s="12" customFormat="1" ht="23.25" customHeight="1">
      <c r="A30" s="86"/>
      <c r="B30" s="89"/>
      <c r="C30" s="98"/>
      <c r="D30" s="43" t="s">
        <v>31</v>
      </c>
      <c r="E30" s="40" t="s">
        <v>12</v>
      </c>
      <c r="F30" s="41">
        <v>60000</v>
      </c>
      <c r="G30" s="10">
        <v>0.3</v>
      </c>
      <c r="H30" s="11">
        <f t="shared" si="1"/>
        <v>18000</v>
      </c>
      <c r="I30" s="104"/>
      <c r="J30" s="26"/>
      <c r="K30" s="26"/>
      <c r="L30" s="27"/>
      <c r="M30" s="32"/>
    </row>
    <row r="31" spans="1:13" s="12" customFormat="1" ht="23.25" customHeight="1">
      <c r="A31" s="86"/>
      <c r="B31" s="89"/>
      <c r="C31" s="98"/>
      <c r="D31" s="43" t="s">
        <v>34</v>
      </c>
      <c r="E31" s="40" t="s">
        <v>20</v>
      </c>
      <c r="F31" s="41">
        <v>34000</v>
      </c>
      <c r="G31" s="10">
        <v>0.5</v>
      </c>
      <c r="H31" s="11">
        <f t="shared" si="1"/>
        <v>17000</v>
      </c>
      <c r="I31" s="104"/>
      <c r="J31" s="26"/>
      <c r="K31" s="26"/>
      <c r="L31" s="27"/>
      <c r="M31" s="32"/>
    </row>
    <row r="32" spans="1:13" s="12" customFormat="1" ht="23.25" customHeight="1">
      <c r="A32" s="86"/>
      <c r="B32" s="89"/>
      <c r="C32" s="98"/>
      <c r="D32" s="43" t="s">
        <v>32</v>
      </c>
      <c r="E32" s="40" t="s">
        <v>12</v>
      </c>
      <c r="F32" s="41">
        <v>55000</v>
      </c>
      <c r="G32" s="10">
        <v>0.3</v>
      </c>
      <c r="H32" s="11">
        <f t="shared" si="1"/>
        <v>16500</v>
      </c>
      <c r="I32" s="104"/>
      <c r="J32" s="26"/>
      <c r="K32" s="26"/>
      <c r="L32" s="27"/>
      <c r="M32" s="32"/>
    </row>
    <row r="33" spans="1:13" s="12" customFormat="1" ht="23.25" customHeight="1">
      <c r="A33" s="86"/>
      <c r="B33" s="89"/>
      <c r="C33" s="98"/>
      <c r="D33" s="43" t="s">
        <v>35</v>
      </c>
      <c r="E33" s="40" t="s">
        <v>12</v>
      </c>
      <c r="F33" s="41">
        <v>50000</v>
      </c>
      <c r="G33" s="10">
        <v>0.2</v>
      </c>
      <c r="H33" s="11">
        <f t="shared" si="1"/>
        <v>10000</v>
      </c>
      <c r="I33" s="104"/>
      <c r="J33" s="26"/>
      <c r="K33" s="26"/>
      <c r="L33" s="27"/>
      <c r="M33" s="32"/>
    </row>
    <row r="34" spans="1:13" s="12" customFormat="1" ht="23.25" customHeight="1">
      <c r="A34" s="87"/>
      <c r="B34" s="90"/>
      <c r="C34" s="99"/>
      <c r="D34" s="46"/>
      <c r="E34" s="40"/>
      <c r="F34" s="41"/>
      <c r="G34" s="10"/>
      <c r="H34" s="70">
        <f>SUM(H22:H33)</f>
        <v>3826500</v>
      </c>
      <c r="I34" s="105"/>
      <c r="J34" s="25"/>
      <c r="K34" s="25"/>
      <c r="L34" s="25"/>
      <c r="M34" s="25"/>
    </row>
    <row r="35" spans="1:13" s="12" customFormat="1" ht="23.25" customHeight="1">
      <c r="A35" s="85">
        <v>4</v>
      </c>
      <c r="B35" s="88" t="s">
        <v>93</v>
      </c>
      <c r="C35" s="95" t="s">
        <v>52</v>
      </c>
      <c r="D35" s="59" t="s">
        <v>16</v>
      </c>
      <c r="E35" s="47" t="s">
        <v>12</v>
      </c>
      <c r="F35" s="60">
        <v>100000</v>
      </c>
      <c r="G35" s="10">
        <v>11.5</v>
      </c>
      <c r="H35" s="11">
        <f>G35*F35</f>
        <v>1150000</v>
      </c>
      <c r="I35" s="94"/>
      <c r="J35" s="25"/>
      <c r="K35" s="25"/>
      <c r="L35" s="25"/>
      <c r="M35" s="25"/>
    </row>
    <row r="36" spans="1:13" s="12" customFormat="1" ht="23.25" customHeight="1">
      <c r="A36" s="86"/>
      <c r="B36" s="89"/>
      <c r="C36" s="96"/>
      <c r="D36" s="59" t="s">
        <v>13</v>
      </c>
      <c r="E36" s="47" t="s">
        <v>12</v>
      </c>
      <c r="F36" s="60">
        <v>25000</v>
      </c>
      <c r="G36" s="10">
        <v>14</v>
      </c>
      <c r="H36" s="11">
        <f t="shared" ref="H36:H48" si="2">G36*F36</f>
        <v>350000</v>
      </c>
      <c r="I36" s="94"/>
    </row>
    <row r="37" spans="1:13" s="12" customFormat="1" ht="23.25" customHeight="1">
      <c r="A37" s="86"/>
      <c r="B37" s="89"/>
      <c r="C37" s="96"/>
      <c r="D37" s="59" t="s">
        <v>37</v>
      </c>
      <c r="E37" s="47" t="s">
        <v>12</v>
      </c>
      <c r="F37" s="60">
        <v>15000</v>
      </c>
      <c r="G37" s="10">
        <v>12</v>
      </c>
      <c r="H37" s="11">
        <f t="shared" si="2"/>
        <v>180000</v>
      </c>
      <c r="I37" s="94"/>
    </row>
    <row r="38" spans="1:13" s="12" customFormat="1" ht="23.25" customHeight="1">
      <c r="A38" s="86"/>
      <c r="B38" s="89"/>
      <c r="C38" s="96"/>
      <c r="D38" s="59" t="s">
        <v>11</v>
      </c>
      <c r="E38" s="47" t="s">
        <v>12</v>
      </c>
      <c r="F38" s="60">
        <v>150000</v>
      </c>
      <c r="G38" s="10">
        <v>8</v>
      </c>
      <c r="H38" s="11">
        <f t="shared" si="2"/>
        <v>1200000</v>
      </c>
      <c r="I38" s="94"/>
    </row>
    <row r="39" spans="1:13" s="12" customFormat="1" ht="23.25" customHeight="1">
      <c r="A39" s="86"/>
      <c r="B39" s="89"/>
      <c r="C39" s="96"/>
      <c r="D39" s="59" t="s">
        <v>42</v>
      </c>
      <c r="E39" s="47" t="s">
        <v>12</v>
      </c>
      <c r="F39" s="60">
        <v>17000</v>
      </c>
      <c r="G39" s="10">
        <v>9</v>
      </c>
      <c r="H39" s="11">
        <f t="shared" si="2"/>
        <v>153000</v>
      </c>
      <c r="I39" s="94"/>
    </row>
    <row r="40" spans="1:13" s="12" customFormat="1" ht="23.25" customHeight="1">
      <c r="A40" s="86"/>
      <c r="B40" s="89"/>
      <c r="C40" s="96"/>
      <c r="D40" s="61" t="s">
        <v>15</v>
      </c>
      <c r="E40" s="47" t="s">
        <v>12</v>
      </c>
      <c r="F40" s="60">
        <v>17000</v>
      </c>
      <c r="G40" s="10">
        <v>2</v>
      </c>
      <c r="H40" s="11">
        <f t="shared" si="2"/>
        <v>34000</v>
      </c>
      <c r="I40" s="94"/>
    </row>
    <row r="41" spans="1:13" s="12" customFormat="1" ht="23.25" customHeight="1">
      <c r="A41" s="86"/>
      <c r="B41" s="89"/>
      <c r="C41" s="96"/>
      <c r="D41" s="43" t="s">
        <v>28</v>
      </c>
      <c r="E41" s="40" t="s">
        <v>20</v>
      </c>
      <c r="F41" s="41">
        <v>20000</v>
      </c>
      <c r="G41" s="10">
        <v>2</v>
      </c>
      <c r="H41" s="11">
        <f t="shared" si="2"/>
        <v>40000</v>
      </c>
      <c r="I41" s="94"/>
    </row>
    <row r="42" spans="1:13" s="12" customFormat="1" ht="23.25" customHeight="1">
      <c r="A42" s="86"/>
      <c r="B42" s="89"/>
      <c r="C42" s="96"/>
      <c r="D42" s="43" t="s">
        <v>29</v>
      </c>
      <c r="E42" s="40" t="s">
        <v>12</v>
      </c>
      <c r="F42" s="41">
        <v>5000</v>
      </c>
      <c r="G42" s="10"/>
      <c r="H42" s="11">
        <f t="shared" si="2"/>
        <v>0</v>
      </c>
      <c r="I42" s="94"/>
    </row>
    <row r="43" spans="1:13" s="12" customFormat="1" ht="23.25" customHeight="1">
      <c r="A43" s="86"/>
      <c r="B43" s="89"/>
      <c r="C43" s="96"/>
      <c r="D43" s="43" t="s">
        <v>30</v>
      </c>
      <c r="E43" s="40" t="s">
        <v>22</v>
      </c>
      <c r="F43" s="41">
        <v>45000</v>
      </c>
      <c r="G43" s="10">
        <v>2</v>
      </c>
      <c r="H43" s="11">
        <f t="shared" si="2"/>
        <v>90000</v>
      </c>
      <c r="I43" s="94"/>
    </row>
    <row r="44" spans="1:13" s="12" customFormat="1" ht="23.25" customHeight="1">
      <c r="A44" s="86"/>
      <c r="B44" s="89"/>
      <c r="C44" s="96"/>
      <c r="D44" s="43" t="s">
        <v>31</v>
      </c>
      <c r="E44" s="40" t="s">
        <v>12</v>
      </c>
      <c r="F44" s="41">
        <v>60000</v>
      </c>
      <c r="G44" s="10">
        <v>0.3</v>
      </c>
      <c r="H44" s="11">
        <f t="shared" si="2"/>
        <v>18000</v>
      </c>
      <c r="I44" s="94"/>
    </row>
    <row r="45" spans="1:13" s="12" customFormat="1" ht="23.25" customHeight="1">
      <c r="A45" s="86"/>
      <c r="B45" s="89"/>
      <c r="C45" s="96"/>
      <c r="D45" s="43" t="s">
        <v>34</v>
      </c>
      <c r="E45" s="40" t="s">
        <v>20</v>
      </c>
      <c r="F45" s="41">
        <v>34000</v>
      </c>
      <c r="G45" s="10">
        <v>0.5</v>
      </c>
      <c r="H45" s="11">
        <f t="shared" si="2"/>
        <v>17000</v>
      </c>
      <c r="I45" s="94"/>
    </row>
    <row r="46" spans="1:13" s="12" customFormat="1" ht="23.25" customHeight="1">
      <c r="A46" s="86"/>
      <c r="B46" s="89"/>
      <c r="C46" s="96"/>
      <c r="D46" s="43" t="s">
        <v>32</v>
      </c>
      <c r="E46" s="40" t="s">
        <v>12</v>
      </c>
      <c r="F46" s="41">
        <v>55000</v>
      </c>
      <c r="G46" s="10">
        <v>0.3</v>
      </c>
      <c r="H46" s="11">
        <f t="shared" si="2"/>
        <v>16500</v>
      </c>
      <c r="I46" s="94"/>
    </row>
    <row r="47" spans="1:13" s="12" customFormat="1" ht="23.25" customHeight="1">
      <c r="A47" s="86"/>
      <c r="B47" s="89"/>
      <c r="C47" s="96"/>
      <c r="D47" s="43" t="s">
        <v>35</v>
      </c>
      <c r="E47" s="40" t="s">
        <v>12</v>
      </c>
      <c r="F47" s="41">
        <v>50000</v>
      </c>
      <c r="G47" s="10">
        <v>0.2</v>
      </c>
      <c r="H47" s="11">
        <f t="shared" si="2"/>
        <v>10000</v>
      </c>
      <c r="I47" s="94"/>
    </row>
    <row r="48" spans="1:13" s="12" customFormat="1" ht="23.25" customHeight="1">
      <c r="A48" s="86"/>
      <c r="B48" s="89"/>
      <c r="C48" s="96"/>
      <c r="D48" s="43" t="s">
        <v>33</v>
      </c>
      <c r="E48" s="40" t="s">
        <v>12</v>
      </c>
      <c r="F48" s="41">
        <v>56300</v>
      </c>
      <c r="G48" s="10">
        <v>24</v>
      </c>
      <c r="H48" s="11">
        <f t="shared" si="2"/>
        <v>1351200</v>
      </c>
      <c r="I48" s="94"/>
    </row>
    <row r="49" spans="1:12" s="12" customFormat="1" ht="23.25" customHeight="1">
      <c r="A49" s="86"/>
      <c r="B49" s="89"/>
      <c r="C49" s="106"/>
      <c r="D49" s="43"/>
      <c r="E49" s="40"/>
      <c r="F49" s="41"/>
      <c r="G49" s="10"/>
      <c r="H49" s="70">
        <f>SUM(H35:H48)</f>
        <v>4609700</v>
      </c>
      <c r="I49" s="94"/>
    </row>
    <row r="50" spans="1:12" s="12" customFormat="1" ht="23.25" customHeight="1">
      <c r="A50" s="86"/>
      <c r="B50" s="89"/>
      <c r="C50" s="97" t="s">
        <v>51</v>
      </c>
      <c r="D50" s="43" t="s">
        <v>11</v>
      </c>
      <c r="E50" s="40" t="s">
        <v>12</v>
      </c>
      <c r="F50" s="60">
        <v>150000</v>
      </c>
      <c r="G50" s="10">
        <v>11</v>
      </c>
      <c r="H50" s="11">
        <f>G50*F50</f>
        <v>1650000</v>
      </c>
      <c r="I50" s="94"/>
    </row>
    <row r="51" spans="1:12" s="12" customFormat="1" ht="23.25" customHeight="1">
      <c r="A51" s="86"/>
      <c r="B51" s="89"/>
      <c r="C51" s="98"/>
      <c r="D51" s="46" t="s">
        <v>47</v>
      </c>
      <c r="E51" s="40" t="str">
        <f>E23</f>
        <v>Quả</v>
      </c>
      <c r="F51" s="60">
        <v>4500</v>
      </c>
      <c r="G51" s="10">
        <v>160</v>
      </c>
      <c r="H51" s="11">
        <f t="shared" ref="H51:H62" si="3">G51*F51</f>
        <v>720000</v>
      </c>
      <c r="I51" s="94"/>
    </row>
    <row r="52" spans="1:12" s="12" customFormat="1" ht="23.25" customHeight="1">
      <c r="A52" s="86"/>
      <c r="B52" s="89"/>
      <c r="C52" s="98"/>
      <c r="D52" s="46" t="s">
        <v>43</v>
      </c>
      <c r="E52" s="40" t="s">
        <v>12</v>
      </c>
      <c r="F52" s="60">
        <v>15000</v>
      </c>
      <c r="G52" s="10">
        <v>11.4</v>
      </c>
      <c r="H52" s="11">
        <f t="shared" si="3"/>
        <v>171000</v>
      </c>
      <c r="I52" s="94"/>
    </row>
    <row r="53" spans="1:12" s="12" customFormat="1" ht="23.25" customHeight="1">
      <c r="A53" s="86"/>
      <c r="B53" s="89"/>
      <c r="C53" s="98"/>
      <c r="D53" s="46" t="s">
        <v>39</v>
      </c>
      <c r="E53" s="40" t="s">
        <v>12</v>
      </c>
      <c r="F53" s="60">
        <v>170000</v>
      </c>
      <c r="G53" s="10">
        <v>7</v>
      </c>
      <c r="H53" s="11">
        <f t="shared" si="3"/>
        <v>1190000</v>
      </c>
      <c r="I53" s="94"/>
    </row>
    <row r="54" spans="1:12" s="12" customFormat="1" ht="23.25" customHeight="1">
      <c r="A54" s="86"/>
      <c r="B54" s="89"/>
      <c r="C54" s="98"/>
      <c r="D54" s="43" t="s">
        <v>28</v>
      </c>
      <c r="E54" s="40" t="s">
        <v>20</v>
      </c>
      <c r="F54" s="60">
        <v>20000</v>
      </c>
      <c r="G54" s="10">
        <v>2</v>
      </c>
      <c r="H54" s="11">
        <f t="shared" si="3"/>
        <v>40000</v>
      </c>
      <c r="I54" s="94"/>
    </row>
    <row r="55" spans="1:12" s="12" customFormat="1" ht="23.25" customHeight="1">
      <c r="A55" s="86"/>
      <c r="B55" s="89"/>
      <c r="C55" s="98"/>
      <c r="D55" s="43" t="s">
        <v>29</v>
      </c>
      <c r="E55" s="40" t="s">
        <v>12</v>
      </c>
      <c r="F55" s="60">
        <v>5000</v>
      </c>
      <c r="G55" s="10">
        <v>0.5</v>
      </c>
      <c r="H55" s="11">
        <f t="shared" si="3"/>
        <v>2500</v>
      </c>
      <c r="I55" s="94"/>
    </row>
    <row r="56" spans="1:12" s="12" customFormat="1" ht="23.25" customHeight="1">
      <c r="A56" s="86"/>
      <c r="B56" s="89"/>
      <c r="C56" s="98"/>
      <c r="D56" s="43" t="s">
        <v>30</v>
      </c>
      <c r="E56" s="40" t="s">
        <v>22</v>
      </c>
      <c r="F56" s="60">
        <v>45000</v>
      </c>
      <c r="G56" s="10">
        <v>1</v>
      </c>
      <c r="H56" s="11">
        <f t="shared" si="3"/>
        <v>45000</v>
      </c>
      <c r="I56" s="94"/>
    </row>
    <row r="57" spans="1:12" s="12" customFormat="1" ht="23.25" customHeight="1">
      <c r="A57" s="86"/>
      <c r="B57" s="89"/>
      <c r="C57" s="98"/>
      <c r="D57" s="43" t="s">
        <v>31</v>
      </c>
      <c r="E57" s="40" t="s">
        <v>12</v>
      </c>
      <c r="F57" s="60">
        <v>60000</v>
      </c>
      <c r="G57" s="10">
        <v>0.2</v>
      </c>
      <c r="H57" s="11">
        <f t="shared" si="3"/>
        <v>12000</v>
      </c>
      <c r="I57" s="94"/>
    </row>
    <row r="58" spans="1:12" s="12" customFormat="1" ht="23.25" customHeight="1">
      <c r="A58" s="86"/>
      <c r="B58" s="89"/>
      <c r="C58" s="98"/>
      <c r="D58" s="43" t="s">
        <v>34</v>
      </c>
      <c r="E58" s="40" t="s">
        <v>20</v>
      </c>
      <c r="F58" s="60">
        <v>34000</v>
      </c>
      <c r="G58" s="10">
        <v>0.5</v>
      </c>
      <c r="H58" s="11">
        <f t="shared" si="3"/>
        <v>17000</v>
      </c>
      <c r="I58" s="94"/>
    </row>
    <row r="59" spans="1:12" s="12" customFormat="1" ht="23.25" customHeight="1">
      <c r="A59" s="86"/>
      <c r="B59" s="89"/>
      <c r="C59" s="98"/>
      <c r="D59" s="43" t="s">
        <v>32</v>
      </c>
      <c r="E59" s="40" t="s">
        <v>12</v>
      </c>
      <c r="F59" s="60">
        <v>55000</v>
      </c>
      <c r="G59" s="10">
        <v>0.3</v>
      </c>
      <c r="H59" s="11">
        <f t="shared" si="3"/>
        <v>16500</v>
      </c>
      <c r="I59" s="94"/>
    </row>
    <row r="60" spans="1:12" s="12" customFormat="1" ht="23.25" customHeight="1">
      <c r="A60" s="86"/>
      <c r="B60" s="89"/>
      <c r="C60" s="98"/>
      <c r="D60" s="43" t="s">
        <v>35</v>
      </c>
      <c r="E60" s="40" t="s">
        <v>12</v>
      </c>
      <c r="F60" s="60">
        <v>50000</v>
      </c>
      <c r="G60" s="10">
        <v>0.1</v>
      </c>
      <c r="H60" s="11">
        <f t="shared" si="3"/>
        <v>5000</v>
      </c>
      <c r="I60" s="94"/>
      <c r="L60" s="12" t="e">
        <f>#REF!+G20+G48+#REF!+#REF!</f>
        <v>#REF!</v>
      </c>
    </row>
    <row r="61" spans="1:12" s="12" customFormat="1" ht="23.25" customHeight="1">
      <c r="A61" s="86"/>
      <c r="B61" s="89"/>
      <c r="C61" s="98"/>
      <c r="D61" s="43" t="s">
        <v>40</v>
      </c>
      <c r="E61" s="40" t="s">
        <v>12</v>
      </c>
      <c r="F61" s="60">
        <v>30000</v>
      </c>
      <c r="G61" s="10"/>
      <c r="H61" s="11">
        <f t="shared" si="3"/>
        <v>0</v>
      </c>
      <c r="I61" s="94"/>
    </row>
    <row r="62" spans="1:12" s="12" customFormat="1" ht="23.25" customHeight="1">
      <c r="A62" s="86"/>
      <c r="B62" s="89"/>
      <c r="C62" s="98"/>
      <c r="D62" s="43" t="s">
        <v>66</v>
      </c>
      <c r="E62" s="40" t="s">
        <v>12</v>
      </c>
      <c r="F62" s="60">
        <v>25000</v>
      </c>
      <c r="G62" s="10">
        <v>0.5</v>
      </c>
      <c r="H62" s="11">
        <f t="shared" si="3"/>
        <v>12500</v>
      </c>
      <c r="I62" s="94"/>
    </row>
    <row r="63" spans="1:12" s="12" customFormat="1" ht="23.25" customHeight="1">
      <c r="A63" s="87"/>
      <c r="B63" s="90"/>
      <c r="C63" s="99"/>
      <c r="D63" s="46"/>
      <c r="E63" s="40"/>
      <c r="F63" s="41"/>
      <c r="G63" s="10"/>
      <c r="H63" s="70">
        <f>SUM(H50:H62)</f>
        <v>3881500</v>
      </c>
      <c r="I63" s="94"/>
    </row>
    <row r="64" spans="1:12" s="14" customFormat="1" ht="18.75" customHeight="1">
      <c r="A64" s="49"/>
      <c r="B64" s="91" t="s">
        <v>23</v>
      </c>
      <c r="C64" s="91"/>
      <c r="D64" s="92" t="s">
        <v>24</v>
      </c>
      <c r="E64" s="92"/>
      <c r="F64" s="92"/>
      <c r="G64" s="92"/>
      <c r="H64" s="92"/>
      <c r="I64" s="92"/>
    </row>
    <row r="65" spans="1:13" s="14" customFormat="1" ht="18.75" customHeight="1">
      <c r="A65" s="49"/>
      <c r="B65" s="91"/>
      <c r="C65" s="91"/>
      <c r="I65" s="62"/>
    </row>
    <row r="66" spans="1:13" s="14" customFormat="1" ht="18.75" customHeight="1">
      <c r="A66" s="49"/>
      <c r="B66" s="1"/>
      <c r="C66" s="1"/>
      <c r="D66" s="3"/>
      <c r="E66" s="4"/>
      <c r="F66" s="5"/>
      <c r="G66" s="93"/>
      <c r="H66" s="93"/>
      <c r="I66" s="93"/>
      <c r="L66" s="72">
        <f>H63+H49+H34+H21</f>
        <v>16443700</v>
      </c>
      <c r="M66" s="62"/>
    </row>
    <row r="67" spans="1:13" ht="18.75">
      <c r="A67" s="49"/>
      <c r="B67" s="1"/>
      <c r="C67" s="1"/>
      <c r="D67" s="3"/>
      <c r="E67" s="4"/>
      <c r="F67" s="5"/>
      <c r="G67" s="93"/>
      <c r="H67" s="93"/>
      <c r="I67" s="93"/>
      <c r="L67" s="65">
        <v>25071300</v>
      </c>
    </row>
    <row r="68" spans="1:13" ht="18.75">
      <c r="A68" s="49"/>
      <c r="B68" s="1"/>
      <c r="C68" s="1"/>
      <c r="D68" s="3"/>
      <c r="E68" s="4"/>
      <c r="F68" s="5"/>
      <c r="G68" s="36"/>
      <c r="H68" s="81"/>
      <c r="I68" s="36"/>
      <c r="L68" s="71">
        <v>118485000</v>
      </c>
      <c r="M68" s="65"/>
    </row>
    <row r="69" spans="1:13" ht="18.75">
      <c r="A69" s="49"/>
      <c r="B69" s="1"/>
      <c r="C69" s="1"/>
      <c r="D69" s="3"/>
      <c r="E69" s="4"/>
      <c r="F69" s="5"/>
      <c r="G69" s="36"/>
      <c r="H69" s="64"/>
      <c r="I69" s="93"/>
      <c r="J69" s="93"/>
      <c r="K69" s="93"/>
      <c r="L69" s="65">
        <f>L68+L67+L66</f>
        <v>160000000</v>
      </c>
    </row>
    <row r="70" spans="1:13" ht="18.75">
      <c r="A70" s="49"/>
      <c r="B70" s="1"/>
      <c r="C70" s="1"/>
      <c r="D70" s="3"/>
      <c r="E70" s="4"/>
      <c r="F70" s="5"/>
      <c r="G70" s="36"/>
      <c r="H70" s="81"/>
      <c r="I70" s="62"/>
      <c r="L70" s="71">
        <v>160000000</v>
      </c>
    </row>
    <row r="71" spans="1:13" ht="18.75">
      <c r="A71" s="49"/>
      <c r="B71" s="91"/>
      <c r="C71" s="91"/>
      <c r="D71" s="92" t="s">
        <v>46</v>
      </c>
      <c r="E71" s="92"/>
      <c r="F71" s="92"/>
      <c r="G71" s="92"/>
      <c r="H71" s="92"/>
      <c r="I71" s="92"/>
      <c r="L71" s="65"/>
    </row>
    <row r="72" spans="1:13" ht="18.75">
      <c r="A72" s="49"/>
      <c r="B72" s="50"/>
      <c r="C72" s="51"/>
      <c r="D72" s="3"/>
      <c r="E72" s="4"/>
      <c r="F72" s="5"/>
      <c r="G72" s="36"/>
      <c r="H72" s="36"/>
      <c r="I72" s="58"/>
      <c r="L72" s="71">
        <f>L70-L69</f>
        <v>0</v>
      </c>
    </row>
    <row r="73" spans="1:13" ht="18.75">
      <c r="A73" s="49"/>
      <c r="B73" s="50"/>
      <c r="C73" s="51"/>
      <c r="D73" s="52"/>
      <c r="E73" s="53"/>
      <c r="F73" s="54"/>
      <c r="G73" s="55"/>
      <c r="H73" s="56"/>
      <c r="I73" s="58"/>
    </row>
    <row r="74" spans="1:13" s="12" customFormat="1" ht="18.75" customHeight="1">
      <c r="A74" s="49"/>
      <c r="B74" s="50"/>
      <c r="C74" s="51"/>
      <c r="D74" s="52"/>
      <c r="E74" s="53"/>
      <c r="F74" s="54"/>
      <c r="G74" s="55"/>
      <c r="H74" s="56"/>
      <c r="I74" s="57"/>
    </row>
    <row r="75" spans="1:13" s="12" customFormat="1" ht="30" customHeight="1"/>
    <row r="76" spans="1:13" ht="16.5">
      <c r="A76" s="12"/>
      <c r="B76" s="20"/>
      <c r="C76" s="12"/>
      <c r="D76" s="21"/>
      <c r="E76" s="22"/>
      <c r="F76" s="23"/>
      <c r="G76" s="79"/>
      <c r="H76" s="48"/>
      <c r="I76" s="35"/>
    </row>
    <row r="77" spans="1:13" ht="18.75">
      <c r="A77" s="2"/>
      <c r="B77" s="15"/>
      <c r="F77" s="15"/>
    </row>
    <row r="78" spans="1:13" ht="18.75">
      <c r="A78" s="1"/>
      <c r="B78" s="15"/>
      <c r="F78" s="15"/>
    </row>
    <row r="79" spans="1:13" ht="18.75">
      <c r="A79" s="1"/>
      <c r="B79" s="15"/>
      <c r="F79" s="15"/>
    </row>
    <row r="80" spans="1:13" ht="18.75">
      <c r="A80" s="1"/>
      <c r="B80" s="15"/>
      <c r="F80" s="15"/>
    </row>
    <row r="81" spans="1:9" ht="18.75">
      <c r="A81" s="1"/>
      <c r="B81" s="15"/>
      <c r="F81" s="15"/>
    </row>
    <row r="82" spans="1:9" ht="18.75">
      <c r="A82" s="1"/>
      <c r="B82" s="15"/>
      <c r="F82" s="15"/>
    </row>
    <row r="83" spans="1:9" ht="18.75">
      <c r="A83" s="1"/>
      <c r="B83" s="15"/>
      <c r="F83" s="15"/>
    </row>
    <row r="84" spans="1:9" ht="16.5">
      <c r="A84" s="12"/>
      <c r="B84" s="20"/>
      <c r="C84" s="12"/>
      <c r="D84" s="21"/>
      <c r="E84" s="22"/>
      <c r="F84" s="23"/>
      <c r="G84" s="79"/>
      <c r="H84" s="79"/>
      <c r="I84" s="79"/>
    </row>
  </sheetData>
  <mergeCells count="23">
    <mergeCell ref="I69:K69"/>
    <mergeCell ref="B71:C71"/>
    <mergeCell ref="D71:I71"/>
    <mergeCell ref="B64:C64"/>
    <mergeCell ref="D64:I64"/>
    <mergeCell ref="B65:C65"/>
    <mergeCell ref="G66:I66"/>
    <mergeCell ref="G67:I67"/>
    <mergeCell ref="A35:A63"/>
    <mergeCell ref="B35:B63"/>
    <mergeCell ref="C35:C49"/>
    <mergeCell ref="I35:I63"/>
    <mergeCell ref="C50:C63"/>
    <mergeCell ref="A1:C1"/>
    <mergeCell ref="A2:C2"/>
    <mergeCell ref="A4:I4"/>
    <mergeCell ref="A5:I5"/>
    <mergeCell ref="A6:I6"/>
    <mergeCell ref="B8:B34"/>
    <mergeCell ref="C8:C21"/>
    <mergeCell ref="I8:I34"/>
    <mergeCell ref="A9:A34"/>
    <mergeCell ref="C22:C34"/>
  </mergeCells>
  <pageMargins left="0.2" right="0.19685039370078741" top="0.31496062992125984" bottom="0.35433070866141736" header="0.23622047244094491" footer="0.31496062992125984"/>
  <pageSetup paperSize="9" scale="6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tuần 1.02</vt:lpstr>
      <vt:lpstr>tuần 2.02</vt:lpstr>
      <vt:lpstr>tuần 3.11</vt:lpstr>
      <vt:lpstr>Tuần 4.03</vt:lpstr>
      <vt:lpstr>Tuần 5.03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2026-04-22T01:21:50Z</cp:lastPrinted>
  <dcterms:created xsi:type="dcterms:W3CDTF">2023-10-30T13:44:00Z</dcterms:created>
  <dcterms:modified xsi:type="dcterms:W3CDTF">2026-04-22T10:21:21Z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04E552C2A1434B7EA205E508ED203EC3_11</vt:lpwstr>
  </property>
  <property fmtid="{D5CDD505-2E9C-101B-9397-08002B2CF9AE}" pid="3" name="KSOProductBuildVer">
    <vt:lpwstr>1033-12.2.0.13306</vt:lpwstr>
  </property>
</Properties>
</file>